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健太郎\USB ドライブ\引継ぎ用USB\R6県リーグ試合結果\"/>
    </mc:Choice>
  </mc:AlternateContent>
  <xr:revisionPtr revIDLastSave="0" documentId="13_ncr:1_{1D23E919-3149-4AE6-8DD4-324CE00C741A}" xr6:coauthVersionLast="47" xr6:coauthVersionMax="47" xr10:uidLastSave="{00000000-0000-0000-0000-000000000000}"/>
  <bookViews>
    <workbookView xWindow="-120" yWindow="-120" windowWidth="20730" windowHeight="11160" tabRatio="810" activeTab="1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①部!$A$1:$BF$37</definedName>
    <definedName name="_xlnm.Print_Area" localSheetId="1">'2部'!$A$1:$BF$37</definedName>
    <definedName name="_xlnm.Print_Area" localSheetId="2">'3部'!$A$1:$BF$37</definedName>
    <definedName name="_xlnm.Print_Area" localSheetId="3">'4部'!$A$1:$BF$37</definedName>
    <definedName name="_xlnm.Print_Area" localSheetId="4">'5部'!$A$1:$BF$37</definedName>
    <definedName name="_xlnm.Print_Area" localSheetId="5">'6部'!$A$1:$BF$37</definedName>
    <definedName name="_xlnm.Print_Area" localSheetId="6">'7部'!$A$1:$BF$37</definedName>
  </definedNames>
  <calcPr calcId="181029"/>
</workbook>
</file>

<file path=xl/calcChain.xml><?xml version="1.0" encoding="utf-8"?>
<calcChain xmlns="http://schemas.openxmlformats.org/spreadsheetml/2006/main">
  <c r="AP6" i="86" l="1"/>
  <c r="AQ6" i="86"/>
  <c r="AR6" i="86"/>
  <c r="AS6" i="86"/>
  <c r="AQ27" i="86"/>
  <c r="AP27" i="86"/>
  <c r="AP9" i="86"/>
  <c r="AU6" i="86"/>
  <c r="AU7" i="86"/>
  <c r="AV6" i="86"/>
  <c r="AX6" i="86"/>
  <c r="AP12" i="86"/>
  <c r="AQ9" i="86"/>
  <c r="AR9" i="86"/>
  <c r="AS9" i="86"/>
  <c r="AU9" i="86"/>
  <c r="AQ12" i="86"/>
  <c r="AR12" i="86"/>
  <c r="AS12" i="86"/>
  <c r="AP15" i="86"/>
  <c r="AQ15" i="86"/>
  <c r="AR15" i="86"/>
  <c r="AS15" i="86"/>
  <c r="AP18" i="86"/>
  <c r="AQ18" i="86"/>
  <c r="AR18" i="86"/>
  <c r="AS18" i="86"/>
  <c r="AP21" i="86"/>
  <c r="AQ21" i="86"/>
  <c r="AR21" i="86"/>
  <c r="AS21" i="86"/>
  <c r="AP24" i="86"/>
  <c r="AQ24" i="86"/>
  <c r="AR24" i="86"/>
  <c r="AS24" i="86"/>
  <c r="AR27" i="86"/>
  <c r="AS27" i="86"/>
  <c r="AX27" i="86"/>
  <c r="AV27" i="86"/>
  <c r="AU27" i="86"/>
  <c r="AU28" i="86"/>
  <c r="AX24" i="86"/>
  <c r="AV24" i="86"/>
  <c r="AU24" i="86"/>
  <c r="AU25" i="86"/>
  <c r="AX21" i="86"/>
  <c r="AV21" i="86"/>
  <c r="AU21" i="86"/>
  <c r="AU22" i="86"/>
  <c r="AX18" i="86"/>
  <c r="AV18" i="86"/>
  <c r="AU18" i="86"/>
  <c r="AU19" i="86"/>
  <c r="AX15" i="86"/>
  <c r="AV15" i="86"/>
  <c r="AU15" i="86"/>
  <c r="AU16" i="86"/>
  <c r="AX12" i="86"/>
  <c r="AV12" i="86"/>
  <c r="AU12" i="86"/>
  <c r="AU13" i="86"/>
  <c r="AX9" i="86"/>
  <c r="AV9" i="86"/>
  <c r="AU10" i="86"/>
  <c r="BC30" i="83"/>
  <c r="BA30" i="83"/>
  <c r="AU30" i="83"/>
  <c r="AZ30" i="83"/>
  <c r="AX30" i="83"/>
  <c r="AZ31" i="83" s="1"/>
  <c r="AV30" i="83"/>
  <c r="BC27" i="83"/>
  <c r="BA27" i="83"/>
  <c r="AU27" i="83"/>
  <c r="AZ27" i="83"/>
  <c r="AX27" i="83"/>
  <c r="AZ28" i="83" s="1"/>
  <c r="AV27" i="83"/>
  <c r="BC24" i="83"/>
  <c r="BA24" i="83"/>
  <c r="AV24" i="83"/>
  <c r="AU24" i="83"/>
  <c r="AW24" i="83" s="1"/>
  <c r="AZ24" i="83"/>
  <c r="AX24" i="83"/>
  <c r="AZ25" i="83" s="1"/>
  <c r="BC21" i="83"/>
  <c r="BA21" i="83"/>
  <c r="AV21" i="83"/>
  <c r="AU21" i="83"/>
  <c r="AW21" i="83" s="1"/>
  <c r="AZ21" i="83"/>
  <c r="AX21" i="83"/>
  <c r="AZ22" i="83" s="1"/>
  <c r="BC18" i="83"/>
  <c r="BA18" i="83"/>
  <c r="AV18" i="83"/>
  <c r="AU18" i="83"/>
  <c r="AW18" i="83" s="1"/>
  <c r="AZ18" i="83"/>
  <c r="AX18" i="83"/>
  <c r="AZ19" i="83" s="1"/>
  <c r="BC15" i="83"/>
  <c r="BA15" i="83"/>
  <c r="AV15" i="83"/>
  <c r="AU15" i="83"/>
  <c r="AW15" i="83" s="1"/>
  <c r="AZ15" i="83"/>
  <c r="AX15" i="83"/>
  <c r="AZ16" i="83" s="1"/>
  <c r="BC12" i="83"/>
  <c r="BA12" i="83"/>
  <c r="AV12" i="83"/>
  <c r="AU12" i="83"/>
  <c r="AW12" i="83" s="1"/>
  <c r="AZ12" i="83"/>
  <c r="AX12" i="83"/>
  <c r="AZ13" i="83" s="1"/>
  <c r="BC9" i="83"/>
  <c r="BA9" i="83"/>
  <c r="AV9" i="83"/>
  <c r="AU9" i="83"/>
  <c r="AW9" i="83" s="1"/>
  <c r="AZ9" i="83"/>
  <c r="AX9" i="83"/>
  <c r="AZ10" i="83" s="1"/>
  <c r="BC6" i="83"/>
  <c r="BA6" i="83"/>
  <c r="AZ6" i="83"/>
  <c r="AX6" i="83"/>
  <c r="AZ7" i="83" s="1"/>
  <c r="AV6" i="83"/>
  <c r="AU6" i="83"/>
  <c r="AW6" i="83" s="1"/>
  <c r="BC30" i="81"/>
  <c r="BA30" i="81"/>
  <c r="AU30" i="81"/>
  <c r="AZ30" i="81"/>
  <c r="AX30" i="81"/>
  <c r="AZ31" i="81" s="1"/>
  <c r="AV30" i="81"/>
  <c r="BC27" i="81"/>
  <c r="BA27" i="81"/>
  <c r="AU27" i="81"/>
  <c r="AZ27" i="81"/>
  <c r="AX27" i="81"/>
  <c r="AZ28" i="81" s="1"/>
  <c r="AV27" i="81"/>
  <c r="BC24" i="81"/>
  <c r="BA24" i="81"/>
  <c r="AV24" i="81"/>
  <c r="AU24" i="81"/>
  <c r="AW24" i="81" s="1"/>
  <c r="AZ24" i="81"/>
  <c r="AX24" i="81"/>
  <c r="AZ25" i="81" s="1"/>
  <c r="BC21" i="81"/>
  <c r="BA21" i="81"/>
  <c r="AV21" i="81"/>
  <c r="AU21" i="81"/>
  <c r="AW21" i="81" s="1"/>
  <c r="AZ21" i="81"/>
  <c r="AX21" i="81"/>
  <c r="AZ22" i="81" s="1"/>
  <c r="BC18" i="81"/>
  <c r="BA18" i="81"/>
  <c r="AV18" i="81"/>
  <c r="AU18" i="81"/>
  <c r="AW18" i="81" s="1"/>
  <c r="AZ18" i="81"/>
  <c r="AX18" i="81"/>
  <c r="AZ19" i="81" s="1"/>
  <c r="BC15" i="81"/>
  <c r="BA15" i="81"/>
  <c r="AV15" i="81"/>
  <c r="AU15" i="81"/>
  <c r="AW15" i="81" s="1"/>
  <c r="AZ15" i="81"/>
  <c r="AX15" i="81"/>
  <c r="AZ16" i="81" s="1"/>
  <c r="BC12" i="81"/>
  <c r="BA12" i="81"/>
  <c r="AV12" i="81"/>
  <c r="AU12" i="81"/>
  <c r="AW12" i="81" s="1"/>
  <c r="AZ12" i="81"/>
  <c r="AX12" i="81"/>
  <c r="AZ13" i="81" s="1"/>
  <c r="BC9" i="81"/>
  <c r="BA9" i="81"/>
  <c r="AV9" i="81"/>
  <c r="AU9" i="81"/>
  <c r="AW9" i="81" s="1"/>
  <c r="AZ9" i="81"/>
  <c r="AX9" i="81"/>
  <c r="AZ10" i="81" s="1"/>
  <c r="BC6" i="81"/>
  <c r="BA6" i="81"/>
  <c r="AZ6" i="81"/>
  <c r="AX6" i="81"/>
  <c r="AZ7" i="81" s="1"/>
  <c r="AV6" i="81"/>
  <c r="AU6" i="81"/>
  <c r="AW6" i="81" s="1"/>
  <c r="BC30" i="80"/>
  <c r="BA30" i="80"/>
  <c r="AU30" i="80"/>
  <c r="AZ30" i="80"/>
  <c r="AX30" i="80"/>
  <c r="AZ31" i="80" s="1"/>
  <c r="AV30" i="80"/>
  <c r="BC27" i="80"/>
  <c r="BA27" i="80"/>
  <c r="AU27" i="80"/>
  <c r="AZ27" i="80"/>
  <c r="AX27" i="80"/>
  <c r="AZ28" i="80" s="1"/>
  <c r="AV27" i="80"/>
  <c r="BC24" i="80"/>
  <c r="BA24" i="80"/>
  <c r="AV24" i="80"/>
  <c r="AU24" i="80"/>
  <c r="AW24" i="80" s="1"/>
  <c r="AZ24" i="80"/>
  <c r="AX24" i="80"/>
  <c r="AZ25" i="80" s="1"/>
  <c r="BC21" i="80"/>
  <c r="BA21" i="80"/>
  <c r="AV21" i="80"/>
  <c r="AU21" i="80"/>
  <c r="AW21" i="80" s="1"/>
  <c r="AZ21" i="80"/>
  <c r="AX21" i="80"/>
  <c r="AZ22" i="80" s="1"/>
  <c r="BC18" i="80"/>
  <c r="BA18" i="80"/>
  <c r="AV18" i="80"/>
  <c r="AU18" i="80"/>
  <c r="AW18" i="80" s="1"/>
  <c r="AZ18" i="80"/>
  <c r="AX18" i="80"/>
  <c r="AZ19" i="80" s="1"/>
  <c r="BC15" i="80"/>
  <c r="BA15" i="80"/>
  <c r="AV15" i="80"/>
  <c r="AU15" i="80"/>
  <c r="AW15" i="80" s="1"/>
  <c r="AZ15" i="80"/>
  <c r="AX15" i="80"/>
  <c r="AZ16" i="80" s="1"/>
  <c r="BC12" i="80"/>
  <c r="BA12" i="80"/>
  <c r="AV12" i="80"/>
  <c r="AU12" i="80"/>
  <c r="AW12" i="80" s="1"/>
  <c r="AZ12" i="80"/>
  <c r="AX12" i="80"/>
  <c r="AZ13" i="80" s="1"/>
  <c r="BC9" i="80"/>
  <c r="BA9" i="80"/>
  <c r="AV9" i="80"/>
  <c r="AU9" i="80"/>
  <c r="AW9" i="80" s="1"/>
  <c r="AZ9" i="80"/>
  <c r="AX9" i="80"/>
  <c r="AZ10" i="80" s="1"/>
  <c r="BC6" i="80"/>
  <c r="BA6" i="80"/>
  <c r="AZ6" i="80"/>
  <c r="AX6" i="80"/>
  <c r="AZ7" i="80" s="1"/>
  <c r="AV6" i="80"/>
  <c r="AU6" i="80"/>
  <c r="AW6" i="80" s="1"/>
  <c r="BC30" i="78"/>
  <c r="BA30" i="78"/>
  <c r="AU30" i="78"/>
  <c r="AZ30" i="78"/>
  <c r="AX30" i="78"/>
  <c r="AZ31" i="78" s="1"/>
  <c r="AV30" i="78"/>
  <c r="BC27" i="78"/>
  <c r="BA27" i="78"/>
  <c r="AU27" i="78"/>
  <c r="AZ27" i="78"/>
  <c r="AX27" i="78"/>
  <c r="AZ28" i="78" s="1"/>
  <c r="AV27" i="78"/>
  <c r="BC24" i="78"/>
  <c r="BA24" i="78"/>
  <c r="AV24" i="78"/>
  <c r="AU24" i="78"/>
  <c r="AW24" i="78" s="1"/>
  <c r="AZ24" i="78"/>
  <c r="AX24" i="78"/>
  <c r="AZ25" i="78" s="1"/>
  <c r="BC21" i="78"/>
  <c r="BA21" i="78"/>
  <c r="AV21" i="78"/>
  <c r="AU21" i="78"/>
  <c r="AW21" i="78" s="1"/>
  <c r="AZ21" i="78"/>
  <c r="AX21" i="78"/>
  <c r="AZ22" i="78" s="1"/>
  <c r="BC18" i="78"/>
  <c r="BA18" i="78"/>
  <c r="AV18" i="78"/>
  <c r="AU18" i="78"/>
  <c r="AW18" i="78" s="1"/>
  <c r="AZ18" i="78"/>
  <c r="AX18" i="78"/>
  <c r="AZ19" i="78" s="1"/>
  <c r="BC15" i="78"/>
  <c r="BA15" i="78"/>
  <c r="AV15" i="78"/>
  <c r="AU15" i="78"/>
  <c r="AW15" i="78" s="1"/>
  <c r="AZ15" i="78"/>
  <c r="AX15" i="78"/>
  <c r="AZ16" i="78" s="1"/>
  <c r="BC12" i="78"/>
  <c r="BA12" i="78"/>
  <c r="AV12" i="78"/>
  <c r="AU12" i="78"/>
  <c r="AW12" i="78" s="1"/>
  <c r="AZ12" i="78"/>
  <c r="AX12" i="78"/>
  <c r="AZ13" i="78" s="1"/>
  <c r="BC9" i="78"/>
  <c r="BA9" i="78"/>
  <c r="AV9" i="78"/>
  <c r="AU9" i="78"/>
  <c r="AW9" i="78" s="1"/>
  <c r="AZ9" i="78"/>
  <c r="AX9" i="78"/>
  <c r="AZ10" i="78" s="1"/>
  <c r="BC6" i="78"/>
  <c r="BA6" i="78"/>
  <c r="AZ6" i="78"/>
  <c r="AX6" i="78"/>
  <c r="AZ7" i="78" s="1"/>
  <c r="AV6" i="78"/>
  <c r="AU6" i="78"/>
  <c r="AW6" i="78" s="1"/>
  <c r="BC30" i="76"/>
  <c r="BA30" i="76"/>
  <c r="AU30" i="76"/>
  <c r="AZ30" i="76"/>
  <c r="AX30" i="76"/>
  <c r="AZ31" i="76" s="1"/>
  <c r="AV30" i="76"/>
  <c r="BC27" i="76"/>
  <c r="BA27" i="76"/>
  <c r="AU27" i="76"/>
  <c r="AZ27" i="76"/>
  <c r="AX27" i="76"/>
  <c r="AZ28" i="76" s="1"/>
  <c r="AV27" i="76"/>
  <c r="BC24" i="76"/>
  <c r="BA24" i="76"/>
  <c r="AV24" i="76"/>
  <c r="AU24" i="76"/>
  <c r="AW24" i="76" s="1"/>
  <c r="AZ24" i="76"/>
  <c r="AX24" i="76"/>
  <c r="AZ25" i="76" s="1"/>
  <c r="BC21" i="76"/>
  <c r="BA21" i="76"/>
  <c r="AV21" i="76"/>
  <c r="AU21" i="76"/>
  <c r="AW21" i="76" s="1"/>
  <c r="AZ21" i="76"/>
  <c r="AX21" i="76"/>
  <c r="AZ22" i="76" s="1"/>
  <c r="BC18" i="76"/>
  <c r="BA18" i="76"/>
  <c r="AV18" i="76"/>
  <c r="AU18" i="76"/>
  <c r="AW18" i="76" s="1"/>
  <c r="AZ18" i="76"/>
  <c r="AX18" i="76"/>
  <c r="AZ19" i="76" s="1"/>
  <c r="BC15" i="76"/>
  <c r="BA15" i="76"/>
  <c r="AV15" i="76"/>
  <c r="AU15" i="76"/>
  <c r="AW15" i="76" s="1"/>
  <c r="AZ15" i="76"/>
  <c r="AX15" i="76"/>
  <c r="AZ16" i="76" s="1"/>
  <c r="BC12" i="76"/>
  <c r="BA12" i="76"/>
  <c r="AV12" i="76"/>
  <c r="AU12" i="76"/>
  <c r="AW12" i="76" s="1"/>
  <c r="AZ12" i="76"/>
  <c r="AX12" i="76"/>
  <c r="AZ13" i="76" s="1"/>
  <c r="BC9" i="76"/>
  <c r="BA9" i="76"/>
  <c r="AV9" i="76"/>
  <c r="AU9" i="76"/>
  <c r="AW9" i="76" s="1"/>
  <c r="AZ9" i="76"/>
  <c r="AX9" i="76"/>
  <c r="AZ10" i="76" s="1"/>
  <c r="BC6" i="76"/>
  <c r="BA6" i="76"/>
  <c r="AZ6" i="76"/>
  <c r="AX6" i="76"/>
  <c r="AZ7" i="76" s="1"/>
  <c r="AV6" i="76"/>
  <c r="AU6" i="76"/>
  <c r="AW6" i="76" s="1"/>
  <c r="BC30" i="75"/>
  <c r="BA30" i="75"/>
  <c r="AU30" i="75"/>
  <c r="AZ30" i="75"/>
  <c r="AX30" i="75"/>
  <c r="AZ31" i="75" s="1"/>
  <c r="AV30" i="75"/>
  <c r="BC27" i="75"/>
  <c r="BA27" i="75"/>
  <c r="AU27" i="75"/>
  <c r="AZ27" i="75"/>
  <c r="AX27" i="75"/>
  <c r="AZ28" i="75" s="1"/>
  <c r="AV27" i="75"/>
  <c r="BC24" i="75"/>
  <c r="BA24" i="75"/>
  <c r="AV24" i="75"/>
  <c r="AU24" i="75"/>
  <c r="AW24" i="75" s="1"/>
  <c r="AZ24" i="75"/>
  <c r="AX24" i="75"/>
  <c r="AZ25" i="75" s="1"/>
  <c r="BC21" i="75"/>
  <c r="BA21" i="75"/>
  <c r="AV21" i="75"/>
  <c r="AU21" i="75"/>
  <c r="AW21" i="75" s="1"/>
  <c r="AZ21" i="75"/>
  <c r="AX21" i="75"/>
  <c r="AZ22" i="75" s="1"/>
  <c r="BC18" i="75"/>
  <c r="BA18" i="75"/>
  <c r="AV18" i="75"/>
  <c r="AU18" i="75"/>
  <c r="AW18" i="75" s="1"/>
  <c r="AZ18" i="75"/>
  <c r="AX18" i="75"/>
  <c r="AZ19" i="75" s="1"/>
  <c r="BC15" i="75"/>
  <c r="BA15" i="75"/>
  <c r="AV15" i="75"/>
  <c r="AU15" i="75"/>
  <c r="AW15" i="75" s="1"/>
  <c r="AZ15" i="75"/>
  <c r="AX15" i="75"/>
  <c r="AZ16" i="75" s="1"/>
  <c r="BC12" i="75"/>
  <c r="BA12" i="75"/>
  <c r="AV12" i="75"/>
  <c r="AU12" i="75"/>
  <c r="AW12" i="75" s="1"/>
  <c r="AZ12" i="75"/>
  <c r="AX12" i="75"/>
  <c r="AZ13" i="75" s="1"/>
  <c r="BC9" i="75"/>
  <c r="BA9" i="75"/>
  <c r="AV9" i="75"/>
  <c r="AU9" i="75"/>
  <c r="AW9" i="75" s="1"/>
  <c r="AZ9" i="75"/>
  <c r="AX9" i="75"/>
  <c r="AZ10" i="75" s="1"/>
  <c r="BC6" i="75"/>
  <c r="BA6" i="75"/>
  <c r="AZ6" i="75"/>
  <c r="AX6" i="75"/>
  <c r="AZ7" i="75" s="1"/>
  <c r="AV6" i="75"/>
  <c r="AU6" i="75"/>
  <c r="AW6" i="75" s="1"/>
  <c r="BC30" i="74"/>
  <c r="BA30" i="74"/>
  <c r="AU30" i="74"/>
  <c r="AZ30" i="74"/>
  <c r="AX30" i="74"/>
  <c r="AZ31" i="74" s="1"/>
  <c r="AV30" i="74"/>
  <c r="BC27" i="74"/>
  <c r="BA27" i="74"/>
  <c r="AU27" i="74"/>
  <c r="AZ27" i="74"/>
  <c r="AX27" i="74"/>
  <c r="AZ28" i="74" s="1"/>
  <c r="AV27" i="74"/>
  <c r="BC24" i="74"/>
  <c r="BA24" i="74"/>
  <c r="AV24" i="74"/>
  <c r="AU24" i="74"/>
  <c r="AW24" i="74" s="1"/>
  <c r="AZ24" i="74"/>
  <c r="AX24" i="74"/>
  <c r="AZ25" i="74" s="1"/>
  <c r="BC21" i="74"/>
  <c r="BA21" i="74"/>
  <c r="AV21" i="74"/>
  <c r="AU21" i="74"/>
  <c r="AW21" i="74" s="1"/>
  <c r="AZ21" i="74"/>
  <c r="AX21" i="74"/>
  <c r="AZ22" i="74" s="1"/>
  <c r="BC18" i="74"/>
  <c r="BA18" i="74"/>
  <c r="AV18" i="74"/>
  <c r="AU18" i="74"/>
  <c r="AW18" i="74" s="1"/>
  <c r="AZ18" i="74"/>
  <c r="AX18" i="74"/>
  <c r="AZ19" i="74" s="1"/>
  <c r="BC15" i="74"/>
  <c r="BA15" i="74"/>
  <c r="AV15" i="74"/>
  <c r="AU15" i="74"/>
  <c r="AW15" i="74" s="1"/>
  <c r="AZ15" i="74"/>
  <c r="AX15" i="74"/>
  <c r="AZ16" i="74" s="1"/>
  <c r="BC12" i="74"/>
  <c r="BA12" i="74"/>
  <c r="AV12" i="74"/>
  <c r="AU12" i="74"/>
  <c r="AW12" i="74" s="1"/>
  <c r="AZ12" i="74"/>
  <c r="AX12" i="74"/>
  <c r="AZ13" i="74" s="1"/>
  <c r="BC9" i="74"/>
  <c r="BA9" i="74"/>
  <c r="AV9" i="74"/>
  <c r="AU9" i="74"/>
  <c r="AW9" i="74" s="1"/>
  <c r="AZ9" i="74"/>
  <c r="AX9" i="74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BA27" i="86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<sst xmlns="http://schemas.openxmlformats.org/spreadsheetml/2006/main" count="4036" uniqueCount="188">
  <si>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</si>
  <si>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</si>
  <si>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</si>
  <si>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</si>
  <si>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</si>
  <si>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</si>
  <si>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</si>
  <si>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</si>
  <si>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</si>
  <si>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</si>
  <si>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</si>
  <si>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</si>
  <si>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</si>
  <si>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</si>
  <si>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</si>
  <si>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</si>
  <si>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</si>
  <si>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</si>
  <si>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</si>
  <si>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</si>
  <si>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</si>
  <si>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</si>
  <si>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</si>
  <si>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</si>
  <si>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</si>
  <si>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</si>
  <si>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</si>
  <si>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</si>
  <si>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</si>
  <si>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</si>
  <si>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</si>
  <si>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</si>
  <si>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</si>
  <si>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</si>
  <si>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</si>
  <si>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</si>
  <si>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</si>
  <si>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</si>
  <si>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</si>
  <si>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</si>
  <si>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</si>
  <si>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</si>
  <si>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</si>
  <si>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</si>
  <si>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</si>
  <si>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</si>
  <si>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</si>
  <si>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</si>
  <si>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</si>
  <si>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</si>
  <si>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</si>
  <si>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</si>
  <si>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</si>
  <si>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</si>
  <si>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</si>
  <si>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</si>
  <si>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</si>
  <si>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</si>
  <si>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</si>
  <si>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</si>
  <si>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</si>
  <si>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</si>
  <si>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</si>
  <si>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</si>
  <si>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</si>
  <si>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</si>
  <si>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</si>
  <si>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</si>
  <si>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</si>
  <si>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</si>
  <si>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</si>
  <si>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</si>
  <si>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</si>
  <si>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</si>
  <si>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</si>
  <si>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</si>
  <si>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</si>
  <si>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</si>
  <si>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</si>
  <si>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</si>
  <si>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</si>
  <si>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</si>
  <si>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</si>
  <si>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</si>
  <si>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</si>
  <si>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</si>
  <si>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</si>
  <si>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</si>
  <si>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</si>
  <si>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</si>
  <si>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</si>
  <si>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</si>
  <si>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</si>
  <si>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</si>
  <si>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</si>
  <si>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</si>
  <si>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</si>
  <si>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</si>
  <si>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</si>
  <si>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</si>
  <si>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</si>
  <si>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</si>
  <si>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</si>
  <si>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</si>
  <si>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</si>
  <si>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</si>
  <si>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</si>
  <si>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</si>
  <si>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佐賀大学　A</t>
    <rPh sb="0" eb="4">
      <t>サガダイガク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</si>
  <si>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</si>
  <si>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</si>
  <si>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</si>
  <si>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</si>
  <si>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</si>
  <si>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</si>
  <si>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ＡＭＣ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</si>
  <si>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</si>
  <si>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</si>
  <si>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</si>
  <si>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</si>
  <si>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</si>
  <si>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北方エンゼルス</t>
    <rPh sb="0" eb="2">
      <t>キタガタ</t>
    </rPh>
    <phoneticPr fontId="2"/>
  </si>
  <si>
    <t>ムーヴ</t>
    <phoneticPr fontId="2"/>
  </si>
  <si>
    <t>ＣＭＢ</t>
    <phoneticPr fontId="2"/>
  </si>
  <si>
    <t>ＳＰ　Ｂａｎｄ</t>
    <phoneticPr fontId="2"/>
  </si>
  <si>
    <t>ＳＵＭＣＯ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</si>
  <si>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</si>
  <si>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</si>
  <si>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</si>
  <si>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</si>
  <si>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</si>
  <si>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</si>
  <si>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バドクラブ　Ｂ</t>
    <phoneticPr fontId="2"/>
  </si>
  <si>
    <t>北川副バドミン</t>
    <rPh sb="0" eb="3">
      <t>キタカワソエ</t>
    </rPh>
    <phoneticPr fontId="2"/>
  </si>
  <si>
    <t>トンクラブA</t>
    <phoneticPr fontId="2"/>
  </si>
  <si>
    <t>カチガラス</t>
    <phoneticPr fontId="2"/>
  </si>
  <si>
    <t>)</t>
    <phoneticPr fontId="2"/>
  </si>
  <si>
    <t>太良クラブA</t>
    <rPh sb="0" eb="2">
      <t>タラ</t>
    </rPh>
    <phoneticPr fontId="2"/>
  </si>
  <si>
    <t>佐賀大学OB</t>
    <rPh sb="0" eb="2">
      <t>サガ</t>
    </rPh>
    <rPh sb="2" eb="4">
      <t>ダイガク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</si>
  <si>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</si>
  <si>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S.I.C</t>
    <phoneticPr fontId="2"/>
  </si>
  <si>
    <t>嘉瀬クラブA</t>
    <rPh sb="0" eb="2">
      <t>カセ</t>
    </rPh>
    <phoneticPr fontId="2"/>
  </si>
  <si>
    <t>令和6年度(第38回)佐賀県バドミントンリーグ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</si>
  <si>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浜玉フェニックス</t>
    <rPh sb="0" eb="2">
      <t>ハマタマ</t>
    </rPh>
    <phoneticPr fontId="2"/>
  </si>
  <si>
    <t>大和クラブ</t>
    <rPh sb="0" eb="2">
      <t>ヤマト</t>
    </rPh>
    <phoneticPr fontId="2"/>
  </si>
  <si>
    <t>CLUB　ZERO　A</t>
    <phoneticPr fontId="2"/>
  </si>
  <si>
    <t>伊万里バドミン</t>
    <rPh sb="0" eb="3">
      <t>イマリ</t>
    </rPh>
    <phoneticPr fontId="2"/>
  </si>
  <si>
    <t>トンクラブ</t>
    <phoneticPr fontId="2"/>
  </si>
  <si>
    <t>佐賀大学医学部A</t>
    <rPh sb="0" eb="2">
      <t>サガ</t>
    </rPh>
    <rPh sb="2" eb="4">
      <t>ダイガク</t>
    </rPh>
    <rPh sb="4" eb="7">
      <t>イガクブ</t>
    </rPh>
    <phoneticPr fontId="2"/>
  </si>
  <si>
    <t>ダイナマイト２</t>
    <phoneticPr fontId="2"/>
  </si>
  <si>
    <t>AERIAL　first</t>
    <phoneticPr fontId="2"/>
  </si>
  <si>
    <t>Andy</t>
    <phoneticPr fontId="2"/>
  </si>
  <si>
    <t>遊羽球会</t>
    <rPh sb="0" eb="1">
      <t>アソ</t>
    </rPh>
    <rPh sb="1" eb="2">
      <t>ワ</t>
    </rPh>
    <rPh sb="2" eb="3">
      <t>タマ</t>
    </rPh>
    <rPh sb="3" eb="4">
      <t>カイ</t>
    </rPh>
    <phoneticPr fontId="2"/>
  </si>
  <si>
    <t>鍋島クラブA</t>
    <rPh sb="0" eb="2">
      <t>ナベシマ</t>
    </rPh>
    <phoneticPr fontId="2"/>
  </si>
  <si>
    <t>太良クラブB</t>
    <rPh sb="0" eb="2">
      <t>タラ</t>
    </rPh>
    <phoneticPr fontId="2"/>
  </si>
  <si>
    <t>佐賀大学B</t>
    <rPh sb="0" eb="2">
      <t>サガ</t>
    </rPh>
    <rPh sb="2" eb="4">
      <t>ダイガク</t>
    </rPh>
    <phoneticPr fontId="2"/>
  </si>
  <si>
    <t>REDSTAR</t>
    <phoneticPr fontId="2"/>
  </si>
  <si>
    <t>佐大教職員バド</t>
    <rPh sb="0" eb="1">
      <t>サ</t>
    </rPh>
    <rPh sb="1" eb="2">
      <t>ダイ</t>
    </rPh>
    <rPh sb="2" eb="5">
      <t>キョウショクイン</t>
    </rPh>
    <phoneticPr fontId="2"/>
  </si>
  <si>
    <t>ミントンクラブA</t>
    <phoneticPr fontId="2"/>
  </si>
  <si>
    <t>-</t>
    <phoneticPr fontId="2"/>
  </si>
  <si>
    <t>我流羽根球団B</t>
    <rPh sb="0" eb="2">
      <t>ガリュウ</t>
    </rPh>
    <rPh sb="2" eb="4">
      <t>ハネ</t>
    </rPh>
    <rPh sb="4" eb="6">
      <t>キュウダン</t>
    </rPh>
    <phoneticPr fontId="2"/>
  </si>
  <si>
    <t>北川副バドミン</t>
    <rPh sb="0" eb="1">
      <t>キタ</t>
    </rPh>
    <rPh sb="1" eb="3">
      <t>カワソエ</t>
    </rPh>
    <phoneticPr fontId="2"/>
  </si>
  <si>
    <t>嘉瀬クラブB</t>
    <rPh sb="0" eb="2">
      <t>カセ</t>
    </rPh>
    <phoneticPr fontId="2"/>
  </si>
  <si>
    <t>シャトラーズA</t>
    <phoneticPr fontId="2"/>
  </si>
  <si>
    <t>ヨワネックス</t>
    <phoneticPr fontId="2"/>
  </si>
  <si>
    <t>佐賀市役所バド</t>
    <rPh sb="0" eb="2">
      <t>サガ</t>
    </rPh>
    <rPh sb="2" eb="5">
      <t>シヤクショ</t>
    </rPh>
    <phoneticPr fontId="2"/>
  </si>
  <si>
    <t>ミントン部</t>
    <rPh sb="4" eb="5">
      <t>ブ</t>
    </rPh>
    <phoneticPr fontId="2"/>
  </si>
  <si>
    <t>浜クラブ</t>
    <rPh sb="0" eb="1">
      <t>ハマ</t>
    </rPh>
    <phoneticPr fontId="2"/>
  </si>
  <si>
    <t>SUMUCO　C</t>
    <phoneticPr fontId="2"/>
  </si>
  <si>
    <t>CLUB　ZERO　B</t>
    <phoneticPr fontId="2"/>
  </si>
  <si>
    <t>ホワイトストーンズ</t>
    <phoneticPr fontId="2"/>
  </si>
  <si>
    <t>SUMUCO　B</t>
    <phoneticPr fontId="2"/>
  </si>
  <si>
    <t>TEAM　PLUS.</t>
    <phoneticPr fontId="2"/>
  </si>
  <si>
    <t>HORUMON’ｓ</t>
    <phoneticPr fontId="2"/>
  </si>
  <si>
    <t>AERIAL　second</t>
    <phoneticPr fontId="2"/>
  </si>
  <si>
    <t>新栄バドミントン</t>
    <rPh sb="0" eb="2">
      <t>シンエイ</t>
    </rPh>
    <phoneticPr fontId="2"/>
  </si>
  <si>
    <t>クラブ</t>
    <phoneticPr fontId="2"/>
  </si>
  <si>
    <t>ジャンボ</t>
    <phoneticPr fontId="2"/>
  </si>
  <si>
    <t>火曜倶楽部</t>
    <rPh sb="0" eb="2">
      <t>カヨウ</t>
    </rPh>
    <rPh sb="2" eb="5">
      <t>クラブ</t>
    </rPh>
    <phoneticPr fontId="2"/>
  </si>
  <si>
    <t>シニア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</si>
  <si>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</si>
  <si>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令和6年度(第38回)佐賀県バドミントンリーグ  男子 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</si>
  <si>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</si>
  <si>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 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</si>
  <si>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５部成績表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</si>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</sst>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12" fillId="0" borderId="15" xfId="0" applyFont="1" applyBorder="1"/>
    <xf numFmtId="0" fontId="3" fillId="0" borderId="36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3" xfId="0" applyFont="1" applyBorder="1" applyAlignment="1">
      <alignment horizontal="right" shrinkToFit="1"/>
    </xf>
    <xf numFmtId="0" fontId="0" fillId="0" borderId="0" xfId="0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17" xfId="0" applyFont="1" applyBorder="1" applyAlignment="1">
      <alignment horizontal="right" shrinkToFit="1"/>
    </xf>
    <xf numFmtId="0" fontId="3" fillId="0" borderId="9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165100</xdr:rowOff>
    </xdr:from>
    <xdr:to>
      <xdr:col>46</xdr:col>
      <xdr:colOff>12700</xdr:colOff>
      <xdr:row>30</xdr:row>
      <xdr:rowOff>149225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12825" y="698500"/>
          <a:ext cx="6289675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sheetPr>
    <pageSetUpPr fitToPage="1"/>
  </sheetPr>
  <dimension ref="A1:BF37"/>
  <sheetViews>
    <sheetView topLeftCell="A3" zoomScale="75" workbookViewId="0">
      <selection activeCell="AI32" sqref="AI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2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0" t="s">
        <v>111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5</v>
      </c>
      <c r="AY6" s="29" t="s">
        <v>31</v>
      </c>
      <c r="AZ6" s="29">
        <f>+E6+J6+O6+T6+Y6+AD6+AI6+AN6+AS6</f>
        <v>1</v>
      </c>
      <c r="BA6" s="31">
        <f>+C7+H7+M7+R7+W7+AB7+AG7+AL7+AQ7</f>
        <v>11</v>
      </c>
      <c r="BB6" s="29" t="s">
        <v>31</v>
      </c>
      <c r="BC6" s="30">
        <f>+E7+J7+O7+T7+Y7+AD7+AI7+AN7+AS7</f>
        <v>2</v>
      </c>
      <c r="BD6" s="75">
        <f>IF(BC6=0,"10.000",BA6/(BA6+BC6)*10)</f>
        <v>8.4615384615384617</v>
      </c>
      <c r="BE6" s="96">
        <f>RANK(BF6,$BF$6:$BF$30)</f>
        <v>6</v>
      </c>
      <c r="BF6" s="32">
        <f>AW6*1000+AV6*100+AZ7*10+BD6</f>
        <v>6248.4615384615381</v>
      </c>
    </row>
    <row r="7" spans="1:58" ht="14.25" customHeight="1" x14ac:dyDescent="0.15">
      <c r="A7" s="131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0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110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/>
      <c r="AC9" s="59" t="s">
        <v>159</v>
      </c>
      <c r="AD9" s="59"/>
      <c r="AE9" s="25"/>
      <c r="AF9" s="23"/>
      <c r="AG9" s="59">
        <v>3</v>
      </c>
      <c r="AH9" s="59" t="s">
        <v>159</v>
      </c>
      <c r="AI9" s="59">
        <v>0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7</v>
      </c>
      <c r="AY9" s="29" t="s">
        <v>31</v>
      </c>
      <c r="AZ9" s="29">
        <f>+E9+J9+O9+T9+Y9+AD9+AI9+AN9+AS9</f>
        <v>2</v>
      </c>
      <c r="BA9" s="31">
        <f>+C10+H10+M10+R10+W10+AB10+AG10+AL10+AQ10</f>
        <v>15</v>
      </c>
      <c r="BB9" s="29" t="s">
        <v>31</v>
      </c>
      <c r="BC9" s="30">
        <f>+E10+J10+O10+T10+Y10+AD10+AI10+AN10+AS10</f>
        <v>8</v>
      </c>
      <c r="BD9" s="75">
        <f>IF(BC9=0,"10.000",BA9/(BA9+BC9)*10)</f>
        <v>6.5217391304347831</v>
      </c>
      <c r="BE9" s="96">
        <f>RANK(BF9,$BF$6:$BF$30)</f>
        <v>2</v>
      </c>
      <c r="BF9" s="32">
        <f>AW9*1000+AV9*100+AZ10*10+BD9</f>
        <v>8256.5217391304341</v>
      </c>
    </row>
    <row r="10" spans="1:58" ht="14.25" customHeight="1" x14ac:dyDescent="0.2">
      <c r="A10" s="130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6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103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/>
      <c r="X12" s="59" t="s">
        <v>159</v>
      </c>
      <c r="Y12" s="59"/>
      <c r="Z12" s="25"/>
      <c r="AA12" s="23"/>
      <c r="AB12" s="59">
        <v>3</v>
      </c>
      <c r="AC12" s="59" t="s">
        <v>159</v>
      </c>
      <c r="AD12" s="59">
        <v>0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6</v>
      </c>
      <c r="AY12" s="29" t="s">
        <v>31</v>
      </c>
      <c r="AZ12" s="29">
        <f>+E12+J12+O12+T12+Y12+AD12+AI12+AN12+AS12</f>
        <v>3</v>
      </c>
      <c r="BA12" s="31">
        <f>+C13+H13+M13+R13+W13+AB13+AG13+AL13+AQ13</f>
        <v>12</v>
      </c>
      <c r="BB12" s="29" t="s">
        <v>31</v>
      </c>
      <c r="BC12" s="30">
        <f>+E13+J13+O13+T13+Y13+AD13+AI13+AN13+AS13</f>
        <v>8</v>
      </c>
      <c r="BD12" s="75">
        <f>IF(BC12=0,"10.000",BA12/(BA12+BC12)*10)</f>
        <v>6</v>
      </c>
      <c r="BE12" s="96">
        <f>RANK(BF12,$BF$6:$BF$30)</f>
        <v>4</v>
      </c>
      <c r="BF12" s="32">
        <f>AW12*1000+AV12*100+AZ13*10+BD12</f>
        <v>8236</v>
      </c>
    </row>
    <row r="13" spans="1:58" ht="14.25" customHeight="1" x14ac:dyDescent="0.2">
      <c r="A13" s="131" t="s">
        <v>104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159</v>
      </c>
      <c r="T13" s="60">
        <v>5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6</v>
      </c>
      <c r="AC13" s="60" t="s">
        <v>159</v>
      </c>
      <c r="AD13" s="60">
        <v>1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0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101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14</v>
      </c>
      <c r="BB15" s="29" t="s">
        <v>31</v>
      </c>
      <c r="BC15" s="30">
        <f>+E16+J16+O16+T16+Y16+AD16+AI16+AN16+AS16</f>
        <v>8</v>
      </c>
      <c r="BD15" s="75">
        <f>IF(BC15=0,"10.000",BA15/(BA15+BC15)*10)</f>
        <v>6.3636363636363633</v>
      </c>
      <c r="BE15" s="96">
        <f>RANK(BF15,$BF$6:$BF$30)</f>
        <v>3</v>
      </c>
      <c r="BF15" s="32">
        <f>AW15*1000+AV15*100+AZ16*10+BD15</f>
        <v>8236.363636363636</v>
      </c>
    </row>
    <row r="16" spans="1:58" ht="14.25" customHeight="1" x14ac:dyDescent="0.2">
      <c r="A16" s="131" t="s">
        <v>102</v>
      </c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2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3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1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107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/>
      <c r="N18" s="59" t="s">
        <v>159</v>
      </c>
      <c r="O18" s="59"/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3</v>
      </c>
      <c r="AW18" s="30">
        <f>+AU18+AV18</f>
        <v>9</v>
      </c>
      <c r="AX18" s="29">
        <f>+C18+H18+M18+R18+W18+AB18+AG18+AL18+AQ18</f>
        <v>7</v>
      </c>
      <c r="AY18" s="29" t="s">
        <v>31</v>
      </c>
      <c r="AZ18" s="29">
        <f>+E18+J18+O18+T18+Y18+AD18+AI18+AN18+AS18</f>
        <v>2</v>
      </c>
      <c r="BA18" s="31">
        <f>+C19+H19+M19+R19+W19+AB19+AG19+AL19+AQ19</f>
        <v>15</v>
      </c>
      <c r="BB18" s="29" t="s">
        <v>31</v>
      </c>
      <c r="BC18" s="30">
        <f>+E19+J19+O19+T19+Y19+AD19+AI19+AN19+AS19</f>
        <v>5</v>
      </c>
      <c r="BD18" s="75">
        <f>IF(BC18=0,"10.000",BA18/(BA18+BC18)*10)</f>
        <v>7.5</v>
      </c>
      <c r="BE18" s="96">
        <f>RANK(BF18,$BF$6:$BF$30)</f>
        <v>1</v>
      </c>
      <c r="BF18" s="32">
        <f>AW18*1000+AV18*100+AZ19*10+BD18</f>
        <v>9357.5</v>
      </c>
    </row>
    <row r="19" spans="1:58" ht="14.25" customHeight="1" x14ac:dyDescent="0.2">
      <c r="A19" s="133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5</v>
      </c>
      <c r="S19" s="60" t="s">
        <v>159</v>
      </c>
      <c r="T19" s="60">
        <v>3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0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0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0" t="s">
        <v>108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0</v>
      </c>
      <c r="N21" s="59" t="s">
        <v>159</v>
      </c>
      <c r="O21" s="59">
        <v>3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0</v>
      </c>
      <c r="AW21" s="30">
        <f>+AU21+AV21</f>
        <v>4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1</v>
      </c>
      <c r="BB21" s="29" t="s">
        <v>31</v>
      </c>
      <c r="BC21" s="30">
        <f>+E22+J22+O22+T22+Y22+AD22+AI22+AN22+AS22</f>
        <v>12</v>
      </c>
      <c r="BD21" s="75">
        <f>IF(BC21=0,"10.000",BA21/(BA21+BC21)*10)</f>
        <v>0.76923076923076927</v>
      </c>
      <c r="BE21" s="96">
        <f>RANK(BF21,$BF$6:$BF$30)</f>
        <v>9</v>
      </c>
      <c r="BF21" s="32">
        <f>AW21*1000+AV21*100+AZ22*10+BD21</f>
        <v>3940.7692307692309</v>
      </c>
    </row>
    <row r="22" spans="1:58" ht="14.25" customHeight="1" x14ac:dyDescent="0.2">
      <c r="A22" s="131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1</v>
      </c>
      <c r="N22" s="60" t="s">
        <v>159</v>
      </c>
      <c r="O22" s="60">
        <v>6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0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-6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32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137</v>
      </c>
      <c r="B24" s="23"/>
      <c r="C24" s="59"/>
      <c r="D24" s="59" t="s">
        <v>159</v>
      </c>
      <c r="E24" s="59"/>
      <c r="F24" s="25"/>
      <c r="G24" s="23"/>
      <c r="H24" s="59">
        <v>0</v>
      </c>
      <c r="I24" s="59" t="s">
        <v>159</v>
      </c>
      <c r="J24" s="59">
        <v>3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2</v>
      </c>
      <c r="AY24" s="29" t="s">
        <v>31</v>
      </c>
      <c r="AZ24" s="29">
        <f>+E24+J24+O24+T24+Y24+AD24+AI24+AN24+AS24</f>
        <v>7</v>
      </c>
      <c r="BA24" s="31">
        <f>+C25+H25+M25+R25+W25+AB25+AG25+AL25+AQ25</f>
        <v>7</v>
      </c>
      <c r="BB24" s="29" t="s">
        <v>31</v>
      </c>
      <c r="BC24" s="30">
        <f>+E25+J25+O25+T25+Y25+AD25+AI25+AN25+AS25</f>
        <v>15</v>
      </c>
      <c r="BD24" s="75">
        <f>IF(BC24=0,"10.000",BA24/(BA24+BC24)*10)</f>
        <v>3.1818181818181817</v>
      </c>
      <c r="BE24" s="96">
        <f>RANK(BF24,$BF$6:$BF$30)</f>
        <v>5</v>
      </c>
      <c r="BF24" s="32">
        <f>AW24*1000+AV24*100+AZ25*10+BD24</f>
        <v>7053.181818181818</v>
      </c>
    </row>
    <row r="25" spans="1:58" ht="14.25" customHeight="1" x14ac:dyDescent="0.2">
      <c r="A25" s="131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2</v>
      </c>
      <c r="I25" s="60" t="s">
        <v>159</v>
      </c>
      <c r="J25" s="60">
        <v>6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1</v>
      </c>
      <c r="S25" s="60" t="s">
        <v>159</v>
      </c>
      <c r="T25" s="60">
        <v>6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3</v>
      </c>
      <c r="AT25" s="36" t="s">
        <v>136</v>
      </c>
      <c r="AU25" s="76"/>
      <c r="AV25" s="77"/>
      <c r="AW25" s="78"/>
      <c r="AX25" s="77"/>
      <c r="AY25" s="77"/>
      <c r="AZ25" s="79">
        <f>+AX24-AZ24</f>
        <v>-5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0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105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4</v>
      </c>
      <c r="BB27" s="29" t="s">
        <v>31</v>
      </c>
      <c r="BC27" s="30">
        <f>+E28+J28+O28+T28+Y28+AD28+AI28+AN28+AS28</f>
        <v>9</v>
      </c>
      <c r="BD27" s="75">
        <f>IF(BC27=0,"10.000",BA27/(BA27+BC27)*10)</f>
        <v>3.0769230769230771</v>
      </c>
      <c r="BE27" s="96">
        <f>RANK(BF27,$BF$6:$BF$30)</f>
        <v>8</v>
      </c>
      <c r="BF27" s="32">
        <f>AW27*1000+AV27*100+AZ28*10+BD27</f>
        <v>3983.0769230769229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0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178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1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3</v>
      </c>
      <c r="BB30" s="29" t="s">
        <v>31</v>
      </c>
      <c r="BC30" s="30">
        <f>+E31+J31+O31+T31+Y31+AD31+AI31+AN31+AS31</f>
        <v>16</v>
      </c>
      <c r="BD30" s="75">
        <f>IF(BC30=0,"10.000",BA30/(BA30+BC30)*10)</f>
        <v>1.5789473684210527</v>
      </c>
      <c r="BE30" s="96">
        <f>RANK(BF30,$BF$6:$BF$30)</f>
        <v>7</v>
      </c>
      <c r="BF30" s="32">
        <f>AW30*1000+AV30*100+AZ31*10+BD30</f>
        <v>5931.5789473684208</v>
      </c>
    </row>
    <row r="31" spans="1:58" ht="14.25" customHeight="1" thickBot="1" x14ac:dyDescent="0.2">
      <c r="A31" s="136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3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-7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sheetPr>
    <pageSetUpPr fitToPage="1"/>
  </sheetPr>
  <dimension ref="A1:BF37"/>
  <sheetViews>
    <sheetView tabSelected="1" zoomScale="75" workbookViewId="0">
      <selection activeCell="AG10" sqref="AG1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138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3</v>
      </c>
      <c r="AY6" s="29" t="s">
        <v>31</v>
      </c>
      <c r="AZ6" s="29">
        <f>+E6+J6+O6+T6+Y6+AD6+AI6+AN6+AS6</f>
        <v>3</v>
      </c>
      <c r="BA6" s="31">
        <f>+C7+H7+M7+R7+W7+AB7+AG7+AL7+AQ7</f>
        <v>6</v>
      </c>
      <c r="BB6" s="29" t="s">
        <v>31</v>
      </c>
      <c r="BC6" s="30">
        <f>+E7+J7+O7+T7+Y7+AD7+AI7+AN7+AS7</f>
        <v>8</v>
      </c>
      <c r="BD6" s="75">
        <f>IF(BC6=0,"10.000",BA6/(BA6+BC6)*10)</f>
        <v>4.2857142857142856</v>
      </c>
      <c r="BE6" s="96">
        <f>RANK(BF6,$BF$6:$BF$30)</f>
        <v>8</v>
      </c>
      <c r="BF6" s="32">
        <f>AW6*1000+AV6*100+AZ7*10+BD6</f>
        <v>5104.2857142857147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0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9" t="s">
        <v>139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3</v>
      </c>
      <c r="X9" s="59" t="s">
        <v>159</v>
      </c>
      <c r="Y9" s="59">
        <v>0</v>
      </c>
      <c r="Z9" s="25"/>
      <c r="AA9" s="23"/>
      <c r="AB9" s="59"/>
      <c r="AC9" s="59" t="s">
        <v>159</v>
      </c>
      <c r="AD9" s="59"/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2</v>
      </c>
      <c r="AR9" s="59" t="s">
        <v>159</v>
      </c>
      <c r="AS9" s="59">
        <v>1</v>
      </c>
      <c r="AT9" s="24"/>
      <c r="AU9" s="74">
        <f>+B8+G8+L8+Q8+V8+AA8+AF8+AK8+AP8</f>
        <v>6</v>
      </c>
      <c r="AV9" s="29">
        <f>+C8+H8+M8+R8+W8+AB8+AG8+AL8+AQ8</f>
        <v>3</v>
      </c>
      <c r="AW9" s="30">
        <f>+AU9+AV9</f>
        <v>9</v>
      </c>
      <c r="AX9" s="29">
        <f>+C9+H9+M9+R9+W9+AB9+AG9+AL9+AQ9</f>
        <v>7</v>
      </c>
      <c r="AY9" s="29" t="s">
        <v>31</v>
      </c>
      <c r="AZ9" s="29">
        <f>+E9+J9+O9+T9+Y9+AD9+AI9+AN9+AS9</f>
        <v>2</v>
      </c>
      <c r="BA9" s="31">
        <f>+C10+H10+M10+R10+W10+AB10+AG10+AL10+AQ10</f>
        <v>14</v>
      </c>
      <c r="BB9" s="29" t="s">
        <v>31</v>
      </c>
      <c r="BC9" s="30">
        <f>+E10+J10+O10+T10+Y10+AD10+AI10+AN10+AS10</f>
        <v>6</v>
      </c>
      <c r="BD9" s="75">
        <f>IF(BC9=0,"10.000",BA9/(BA9+BC9)*10)</f>
        <v>7</v>
      </c>
      <c r="BE9" s="96">
        <f>RANK(BF9,$BF$6:$BF$30)</f>
        <v>1</v>
      </c>
      <c r="BF9" s="32">
        <f>AW9*1000+AV9*100+AZ10*10+BD9</f>
        <v>9357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6</v>
      </c>
      <c r="X10" s="60" t="s">
        <v>159</v>
      </c>
      <c r="Y10" s="60">
        <v>1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4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109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/>
      <c r="X12" s="59" t="s">
        <v>159</v>
      </c>
      <c r="Y12" s="59"/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1</v>
      </c>
      <c r="AW12" s="30">
        <f>+AU12+AV12</f>
        <v>7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6</v>
      </c>
      <c r="BB12" s="29" t="s">
        <v>31</v>
      </c>
      <c r="BC12" s="30">
        <f>+E13+J13+O13+T13+Y13+AD13+AI13+AN13+AS13</f>
        <v>12</v>
      </c>
      <c r="BD12" s="75">
        <f>IF(BC12=0,"10.000",BA12/(BA12+BC12)*10)</f>
        <v>3.333333333333333</v>
      </c>
      <c r="BE12" s="96">
        <f>RANK(BF12,$BF$6:$BF$30)</f>
        <v>3</v>
      </c>
      <c r="BF12" s="32">
        <f>AW12*1000+AV12*100+AZ13*10+BD12</f>
        <v>7073.333333333333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2</v>
      </c>
      <c r="AC13" s="60" t="s">
        <v>159</v>
      </c>
      <c r="AD13" s="60">
        <v>4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-3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1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1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1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114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3</v>
      </c>
      <c r="AV15" s="29">
        <f>+C14+H14+M14+R14+W14+AB14+AG14+AL14+AQ14</f>
        <v>0</v>
      </c>
      <c r="AW15" s="30">
        <f>+AU15+AV15</f>
        <v>3</v>
      </c>
      <c r="AX15" s="29">
        <f>+C15+H15+M15+R15+W15+AB15+AG15+AL15+AQ15</f>
        <v>2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4</v>
      </c>
      <c r="BB15" s="29" t="s">
        <v>31</v>
      </c>
      <c r="BC15" s="30">
        <f>+E16+J16+O16+T16+Y16+AD16+AI16+AN16+AS16</f>
        <v>15</v>
      </c>
      <c r="BD15" s="75">
        <f>IF(BC15=0,"10.000",BA15/(BA15+BC15)*10)</f>
        <v>2.1052631578947367</v>
      </c>
      <c r="BE15" s="96">
        <f>RANK(BF15,$BF$6:$BF$30)</f>
        <v>9</v>
      </c>
      <c r="BF15" s="32">
        <f>AW15*1000+AV15*100+AZ16*10+BD15</f>
        <v>2952.1052631578946</v>
      </c>
    </row>
    <row r="16" spans="1:58" ht="14.25" customHeight="1" x14ac:dyDescent="0.2">
      <c r="A16" s="141"/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-5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113</v>
      </c>
      <c r="B18" s="23"/>
      <c r="C18" s="59"/>
      <c r="D18" s="59" t="s">
        <v>159</v>
      </c>
      <c r="E18" s="59"/>
      <c r="F18" s="25"/>
      <c r="G18" s="23"/>
      <c r="H18" s="59">
        <v>0</v>
      </c>
      <c r="I18" s="59" t="s">
        <v>159</v>
      </c>
      <c r="J18" s="59">
        <v>3</v>
      </c>
      <c r="K18" s="25"/>
      <c r="L18" s="23"/>
      <c r="M18" s="59"/>
      <c r="N18" s="59" t="s">
        <v>159</v>
      </c>
      <c r="O18" s="59"/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2</v>
      </c>
      <c r="AY18" s="29" t="s">
        <v>31</v>
      </c>
      <c r="AZ18" s="29">
        <f>+E18+J18+O18+T18+Y18+AD18+AI18+AN18+AS18</f>
        <v>7</v>
      </c>
      <c r="BA18" s="31">
        <f>+C19+H19+M19+R19+W19+AB19+AG19+AL19+AQ19</f>
        <v>6</v>
      </c>
      <c r="BB18" s="29" t="s">
        <v>31</v>
      </c>
      <c r="BC18" s="30">
        <f>+E19+J19+O19+T19+Y19+AD19+AI19+AN19+AS19</f>
        <v>14</v>
      </c>
      <c r="BD18" s="75">
        <f>IF(BC18=0,"10.000",BA18/(BA18+BC18)*10)</f>
        <v>3</v>
      </c>
      <c r="BE18" s="96">
        <f>RANK(BF18,$BF$6:$BF$30)</f>
        <v>4</v>
      </c>
      <c r="BF18" s="32">
        <f>AW18*1000+AV18*100+AZ19*10+BD18</f>
        <v>7053</v>
      </c>
    </row>
    <row r="19" spans="1:58" ht="14.25" customHeight="1" x14ac:dyDescent="0.2">
      <c r="A19" s="131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1</v>
      </c>
      <c r="I19" s="60" t="s">
        <v>159</v>
      </c>
      <c r="J19" s="60">
        <v>6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5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-5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9" t="s">
        <v>106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5</v>
      </c>
      <c r="AY21" s="29" t="s">
        <v>31</v>
      </c>
      <c r="AZ21" s="29">
        <f>+E21+J21+O21+T21+Y21+AD21+AI21+AN21+AS21</f>
        <v>1</v>
      </c>
      <c r="BA21" s="31">
        <f>+C22+H22+M22+R22+W22+AB22+AG22+AL22+AQ22</f>
        <v>10</v>
      </c>
      <c r="BB21" s="29" t="s">
        <v>31</v>
      </c>
      <c r="BC21" s="30">
        <f>+E22+J22+O22+T22+Y22+AD22+AI22+AN22+AS22</f>
        <v>2</v>
      </c>
      <c r="BD21" s="75">
        <f>IF(BC21=0,"10.000",BA21/(BA21+BC21)*10)</f>
        <v>8.3333333333333339</v>
      </c>
      <c r="BE21" s="96">
        <f>RANK(BF21,$BF$6:$BF$30)</f>
        <v>6</v>
      </c>
      <c r="BF21" s="32">
        <f>AW21*1000+AV21*100+AZ22*10+BD21</f>
        <v>6248.333333333333</v>
      </c>
    </row>
    <row r="22" spans="1:58" ht="14.25" customHeight="1" x14ac:dyDescent="0.2">
      <c r="A22" s="131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4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133</v>
      </c>
      <c r="B24" s="23"/>
      <c r="C24" s="59"/>
      <c r="D24" s="59" t="s">
        <v>159</v>
      </c>
      <c r="E24" s="59"/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6</v>
      </c>
      <c r="AV24" s="29">
        <f>+C23+H23+M23+R23+W23+AB23+AG23+AL23+AQ23</f>
        <v>2</v>
      </c>
      <c r="AW24" s="30">
        <f>+AU24+AV24</f>
        <v>8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2</v>
      </c>
      <c r="BA24" s="31">
        <f>+C25+H25+M25+R25+W25+AB25+AG25+AL25+AQ25</f>
        <v>15</v>
      </c>
      <c r="BB24" s="29" t="s">
        <v>31</v>
      </c>
      <c r="BC24" s="30">
        <f>+E25+J25+O25+T25+Y25+AD25+AI25+AN25+AS25</f>
        <v>6</v>
      </c>
      <c r="BD24" s="75">
        <f>IF(BC24=0,"10.000",BA24/(BA24+BC24)*10)</f>
        <v>7.1428571428571432</v>
      </c>
      <c r="BE24" s="96">
        <f>RANK(BF24,$BF$6:$BF$30)</f>
        <v>2</v>
      </c>
      <c r="BF24" s="32">
        <f>AW24*1000+AV24*100+AZ25*10+BD24</f>
        <v>8257.1428571428569</v>
      </c>
    </row>
    <row r="25" spans="1:58" ht="14.25" customHeight="1" x14ac:dyDescent="0.2">
      <c r="A25" s="131" t="s">
        <v>134</v>
      </c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140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12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5</v>
      </c>
      <c r="BF27" s="32">
        <f>AW27*1000+AV27*100+AZ28*10+BD27</f>
        <v>6270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1</v>
      </c>
      <c r="I30" s="59" t="s">
        <v>159</v>
      </c>
      <c r="J30" s="59">
        <v>2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1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16</v>
      </c>
      <c r="BD30" s="75">
        <f>IF(BC30=0,"10.000",BA30/(BA30+BC30)*10)</f>
        <v>2.7272727272727271</v>
      </c>
      <c r="BE30" s="96">
        <f>RANK(BF30,$BF$6:$BF$30)</f>
        <v>7</v>
      </c>
      <c r="BF30" s="32">
        <f>AW30*1000+AV30*100+AZ31*10+BD30</f>
        <v>5932.727272727273</v>
      </c>
    </row>
    <row r="31" spans="1:58" ht="14.25" customHeight="1" thickBot="1" x14ac:dyDescent="0.2">
      <c r="A31" s="142"/>
      <c r="B31" s="34" t="s">
        <v>29</v>
      </c>
      <c r="C31" s="60">
        <v>2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4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6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-7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sheetPr>
    <pageSetUpPr fitToPage="1"/>
  </sheetPr>
  <dimension ref="A1:BF37"/>
  <sheetViews>
    <sheetView zoomScale="75" workbookViewId="0">
      <selection activeCell="AI32" sqref="AI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143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2</v>
      </c>
      <c r="AY6" s="29" t="s">
        <v>31</v>
      </c>
      <c r="AZ6" s="29">
        <f>+E6+J6+O6+T6+Y6+AD6+AI6+AN6+AS6</f>
        <v>4</v>
      </c>
      <c r="BA6" s="31">
        <f>+C7+H7+M7+R7+W7+AB7+AG7+AL7+AQ7</f>
        <v>5</v>
      </c>
      <c r="BB6" s="29" t="s">
        <v>31</v>
      </c>
      <c r="BC6" s="30">
        <f>+E7+J7+O7+T7+Y7+AD7+AI7+AN7+AS7</f>
        <v>8</v>
      </c>
      <c r="BD6" s="75">
        <f>IF(BC6=0,"10.000",BA6/(BA6+BC6)*10)</f>
        <v>3.8461538461538463</v>
      </c>
      <c r="BE6" s="96">
        <f>RANK(BF6,$BF$6:$BF$30)</f>
        <v>9</v>
      </c>
      <c r="BF6" s="32">
        <f>AW6*1000+AV6*100+AZ7*10+BD6</f>
        <v>5083.8461538461543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144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/>
      <c r="AC9" s="59" t="s">
        <v>159</v>
      </c>
      <c r="AD9" s="59"/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1</v>
      </c>
      <c r="AR9" s="59" t="s">
        <v>159</v>
      </c>
      <c r="AS9" s="59">
        <v>2</v>
      </c>
      <c r="AT9" s="24"/>
      <c r="AU9" s="74">
        <f>+B8+G8+L8+Q8+V8+AA8+AF8+AK8+AP8</f>
        <v>6</v>
      </c>
      <c r="AV9" s="29">
        <f>+C8+H8+M8+R8+W8+AB8+AG8+AL8+AQ8</f>
        <v>0</v>
      </c>
      <c r="AW9" s="30">
        <f>+AU9+AV9</f>
        <v>6</v>
      </c>
      <c r="AX9" s="29">
        <f>+C9+H9+M9+R9+W9+AB9+AG9+AL9+AQ9</f>
        <v>3</v>
      </c>
      <c r="AY9" s="29" t="s">
        <v>31</v>
      </c>
      <c r="AZ9" s="29">
        <f>+E9+J9+O9+T9+Y9+AD9+AI9+AN9+AS9</f>
        <v>6</v>
      </c>
      <c r="BA9" s="31">
        <f>+C10+H10+M10+R10+W10+AB10+AG10+AL10+AQ10</f>
        <v>7</v>
      </c>
      <c r="BB9" s="29" t="s">
        <v>31</v>
      </c>
      <c r="BC9" s="30">
        <f>+E10+J10+O10+T10+Y10+AD10+AI10+AN10+AS10</f>
        <v>13</v>
      </c>
      <c r="BD9" s="75">
        <f>IF(BC9=0,"10.000",BA9/(BA9+BC9)*10)</f>
        <v>3.5</v>
      </c>
      <c r="BE9" s="96">
        <f>RANK(BF9,$BF$6:$BF$30)</f>
        <v>7</v>
      </c>
      <c r="BF9" s="32">
        <f>AW9*1000+AV9*100+AZ10*10+BD9</f>
        <v>5973.5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5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3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2</v>
      </c>
      <c r="AR10" s="60" t="s">
        <v>159</v>
      </c>
      <c r="AS10" s="60">
        <v>4</v>
      </c>
      <c r="AT10" s="36" t="s">
        <v>136</v>
      </c>
      <c r="AU10" s="76"/>
      <c r="AV10" s="29"/>
      <c r="AW10" s="30"/>
      <c r="AX10" s="29"/>
      <c r="AY10" s="29"/>
      <c r="AZ10" s="79">
        <f>+AX9-AZ9</f>
        <v>-3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117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/>
      <c r="X12" s="59" t="s">
        <v>159</v>
      </c>
      <c r="Y12" s="59"/>
      <c r="Z12" s="25"/>
      <c r="AA12" s="23"/>
      <c r="AB12" s="59">
        <v>0</v>
      </c>
      <c r="AC12" s="59" t="s">
        <v>159</v>
      </c>
      <c r="AD12" s="59">
        <v>3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0</v>
      </c>
      <c r="AW12" s="30">
        <f>+AU12+AV12</f>
        <v>6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1</v>
      </c>
      <c r="BB12" s="29" t="s">
        <v>31</v>
      </c>
      <c r="BC12" s="30">
        <f>+E13+J13+O13+T13+Y13+AD13+AI13+AN13+AS13</f>
        <v>18</v>
      </c>
      <c r="BD12" s="75">
        <f>IF(BC12=0,"10.000",BA12/(BA12+BC12)*10)</f>
        <v>0.52631578947368418</v>
      </c>
      <c r="BE12" s="96">
        <f>RANK(BF12,$BF$6:$BF$30)</f>
        <v>8</v>
      </c>
      <c r="BF12" s="32">
        <f>AW12*1000+AV12*100+AZ13*10+BD12</f>
        <v>5910.5263157894733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1</v>
      </c>
      <c r="AC13" s="60" t="s">
        <v>159</v>
      </c>
      <c r="AD13" s="60">
        <v>6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-9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116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3</v>
      </c>
      <c r="AW15" s="30">
        <f>+AU15+AV15</f>
        <v>9</v>
      </c>
      <c r="AX15" s="29">
        <f>+C15+H15+M15+R15+W15+AB15+AG15+AL15+AQ15</f>
        <v>7</v>
      </c>
      <c r="AY15" s="29" t="s">
        <v>31</v>
      </c>
      <c r="AZ15" s="29">
        <f>+E15+J15+O15+T15+Y15+AD15+AI15+AN15+AS15</f>
        <v>2</v>
      </c>
      <c r="BA15" s="31">
        <f>+C16+H16+M16+R16+W16+AB16+AG16+AL16+AQ16</f>
        <v>15</v>
      </c>
      <c r="BB15" s="29" t="s">
        <v>31</v>
      </c>
      <c r="BC15" s="30">
        <f>+E16+J16+O16+T16+Y16+AD16+AI16+AN16+AS16</f>
        <v>4</v>
      </c>
      <c r="BD15" s="75">
        <f>IF(BC15=0,"10.000",BA15/(BA15+BC15)*10)</f>
        <v>7.8947368421052637</v>
      </c>
      <c r="BE15" s="96">
        <f>RANK(BF15,$BF$6:$BF$30)</f>
        <v>1</v>
      </c>
      <c r="BF15" s="32">
        <f>AW15*1000+AV15*100+AZ16*10+BD15</f>
        <v>9357.894736842105</v>
      </c>
    </row>
    <row r="16" spans="1:58" ht="14.25" customHeight="1" x14ac:dyDescent="0.2">
      <c r="A16" s="135"/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4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2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5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112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/>
      <c r="N18" s="59" t="s">
        <v>159</v>
      </c>
      <c r="O18" s="59"/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10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5</v>
      </c>
      <c r="BE18" s="96">
        <f>RANK(BF18,$BF$6:$BF$30)</f>
        <v>3</v>
      </c>
      <c r="BF18" s="32">
        <f>AW18*1000+AV18*100+AZ19*10+BD18</f>
        <v>7095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5</v>
      </c>
      <c r="I19" s="60" t="s">
        <v>159</v>
      </c>
      <c r="J19" s="60">
        <v>2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2</v>
      </c>
      <c r="S19" s="60" t="s">
        <v>159</v>
      </c>
      <c r="T19" s="60">
        <v>4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4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128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5</v>
      </c>
      <c r="AY21" s="29" t="s">
        <v>31</v>
      </c>
      <c r="AZ21" s="29">
        <f>+E21+J21+O21+T21+Y21+AD21+AI21+AN21+AS21</f>
        <v>1</v>
      </c>
      <c r="BA21" s="31">
        <f>+C22+H22+M22+R22+W22+AB22+AG22+AL22+AQ22</f>
        <v>10</v>
      </c>
      <c r="BB21" s="29" t="s">
        <v>31</v>
      </c>
      <c r="BC21" s="30">
        <f>+E22+J22+O22+T22+Y22+AD22+AI22+AN22+AS22</f>
        <v>4</v>
      </c>
      <c r="BD21" s="75">
        <f>IF(BC21=0,"10.000",BA21/(BA21+BC21)*10)</f>
        <v>7.1428571428571432</v>
      </c>
      <c r="BE21" s="96">
        <f>RANK(BF21,$BF$6:$BF$30)</f>
        <v>6</v>
      </c>
      <c r="BF21" s="32">
        <f>AW21*1000+AV21*100+AZ22*10+BD21</f>
        <v>6247.1428571428569</v>
      </c>
    </row>
    <row r="22" spans="1:58" ht="14.25" customHeight="1" x14ac:dyDescent="0.2">
      <c r="A22" s="135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6</v>
      </c>
      <c r="N22" s="60" t="s">
        <v>159</v>
      </c>
      <c r="O22" s="60">
        <v>1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4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115</v>
      </c>
      <c r="B24" s="23"/>
      <c r="C24" s="59"/>
      <c r="D24" s="59" t="s">
        <v>159</v>
      </c>
      <c r="E24" s="59"/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0</v>
      </c>
      <c r="AR24" s="59" t="s">
        <v>159</v>
      </c>
      <c r="AS24" s="59">
        <v>3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14</v>
      </c>
      <c r="BD24" s="75">
        <f>IF(BC24=0,"10.000",BA24/(BA24+BC24)*10)</f>
        <v>3</v>
      </c>
      <c r="BE24" s="96">
        <f>RANK(BF24,$BF$6:$BF$30)</f>
        <v>4</v>
      </c>
      <c r="BF24" s="32">
        <f>AW24*1000+AV24*100+AZ25*10+BD24</f>
        <v>7073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4</v>
      </c>
      <c r="I25" s="60" t="s">
        <v>159</v>
      </c>
      <c r="J25" s="60">
        <v>3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2</v>
      </c>
      <c r="S25" s="60" t="s">
        <v>159</v>
      </c>
      <c r="T25" s="60">
        <v>5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0</v>
      </c>
      <c r="AR25" s="60" t="s">
        <v>159</v>
      </c>
      <c r="AS25" s="60">
        <v>6</v>
      </c>
      <c r="AT25" s="36" t="s">
        <v>136</v>
      </c>
      <c r="AU25" s="76"/>
      <c r="AV25" s="77"/>
      <c r="AW25" s="78"/>
      <c r="AX25" s="77"/>
      <c r="AY25" s="77"/>
      <c r="AZ25" s="79">
        <f>+AX24-AZ24</f>
        <v>-3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145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6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12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5</v>
      </c>
      <c r="BF27" s="32">
        <f>AW27*1000+AV27*100+AZ28*10+BD27</f>
        <v>6270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6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146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2</v>
      </c>
      <c r="I30" s="59" t="s">
        <v>159</v>
      </c>
      <c r="J30" s="59">
        <v>1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3</v>
      </c>
      <c r="AH30" s="59" t="s">
        <v>159</v>
      </c>
      <c r="AI30" s="59">
        <v>0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2</v>
      </c>
      <c r="AW30" s="30">
        <f>+AU30+AV30</f>
        <v>8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3</v>
      </c>
      <c r="BA30" s="31">
        <f>+C31+H31+M31+R31+W31+AB31+AG31+AL31+AQ31</f>
        <v>10</v>
      </c>
      <c r="BB30" s="29" t="s">
        <v>31</v>
      </c>
      <c r="BC30" s="30">
        <f>+E31+J31+O31+T31+Y31+AD31+AI31+AN31+AS31</f>
        <v>5</v>
      </c>
      <c r="BD30" s="75">
        <f>IF(BC30=0,"10.000",BA30/(BA30+BC30)*10)</f>
        <v>6.6666666666666661</v>
      </c>
      <c r="BE30" s="96">
        <f>RANK(BF30,$BF$6:$BF$30)</f>
        <v>2</v>
      </c>
      <c r="BF30" s="32">
        <f>AW30*1000+AV30*100+AZ31*10+BD30</f>
        <v>8236.6666666666661</v>
      </c>
    </row>
    <row r="31" spans="1:58" ht="14.25" customHeight="1" thickBot="1" x14ac:dyDescent="0.2">
      <c r="A31" s="142" t="s">
        <v>147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1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6</v>
      </c>
      <c r="AH31" s="60" t="s">
        <v>159</v>
      </c>
      <c r="AI31" s="60">
        <v>0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3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sheetPr>
    <pageSetUpPr fitToPage="1"/>
  </sheetPr>
  <dimension ref="A1:BF37"/>
  <sheetViews>
    <sheetView topLeftCell="A2" zoomScale="75" workbookViewId="0">
      <selection activeCell="AI33" sqref="AI3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2</v>
      </c>
      <c r="AY6" s="29" t="s">
        <v>31</v>
      </c>
      <c r="AZ6" s="29">
        <f>+E6+J6+O6+T6+Y6+AD6+AI6+AN6+AS6</f>
        <v>4</v>
      </c>
      <c r="BA6" s="31">
        <f>+C7+H7+M7+R7+W7+AB7+AG7+AL7+AQ7</f>
        <v>6</v>
      </c>
      <c r="BB6" s="29" t="s">
        <v>31</v>
      </c>
      <c r="BC6" s="30">
        <f>+E7+J7+O7+T7+Y7+AD7+AI7+AN7+AS7</f>
        <v>9</v>
      </c>
      <c r="BD6" s="75">
        <f>IF(BC6=0,"10.000",BA6/(BA6+BC6)*10)</f>
        <v>4</v>
      </c>
      <c r="BE6" s="96">
        <f>RANK(BF6,$BF$6:$BF$30)</f>
        <v>9</v>
      </c>
      <c r="BF6" s="32">
        <f>AW6*1000+AV6*100+AZ7*10+BD6</f>
        <v>5084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5</v>
      </c>
      <c r="AR7" s="60" t="s">
        <v>159</v>
      </c>
      <c r="AS7" s="60">
        <v>3</v>
      </c>
      <c r="AT7" s="36" t="s">
        <v>136</v>
      </c>
      <c r="AU7" s="76"/>
      <c r="AV7" s="77"/>
      <c r="AW7" s="78"/>
      <c r="AX7" s="77"/>
      <c r="AY7" s="77"/>
      <c r="AZ7" s="79">
        <f>+AX6-AZ6</f>
        <v>-2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/>
      <c r="AC9" s="59" t="s">
        <v>159</v>
      </c>
      <c r="AD9" s="59"/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6</v>
      </c>
      <c r="AV9" s="29">
        <f>+C8+H8+M8+R8+W8+AB8+AG8+AL8+AQ8</f>
        <v>3</v>
      </c>
      <c r="AW9" s="30">
        <f>+AU9+AV9</f>
        <v>9</v>
      </c>
      <c r="AX9" s="29">
        <f>+C9+H9+M9+R9+W9+AB9+AG9+AL9+AQ9</f>
        <v>7</v>
      </c>
      <c r="AY9" s="29" t="s">
        <v>31</v>
      </c>
      <c r="AZ9" s="29">
        <f>+E9+J9+O9+T9+Y9+AD9+AI9+AN9+AS9</f>
        <v>2</v>
      </c>
      <c r="BA9" s="31">
        <f>+C10+H10+M10+R10+W10+AB10+AG10+AL10+AQ10</f>
        <v>14</v>
      </c>
      <c r="BB9" s="29" t="s">
        <v>31</v>
      </c>
      <c r="BC9" s="30">
        <f>+E10+J10+O10+T10+Y10+AD10+AI10+AN10+AS10</f>
        <v>5</v>
      </c>
      <c r="BD9" s="75">
        <f>IF(BC9=0,"10.000",BA9/(BA9+BC9)*10)</f>
        <v>7.3684210526315788</v>
      </c>
      <c r="BE9" s="96">
        <f>RANK(BF9,$BF$6:$BF$30)</f>
        <v>1</v>
      </c>
      <c r="BF9" s="32">
        <f>AW9*1000+AV9*100+AZ10*10+BD9</f>
        <v>9357.3684210526317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2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4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1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119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/>
      <c r="X12" s="59" t="s">
        <v>159</v>
      </c>
      <c r="Y12" s="59"/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2</v>
      </c>
      <c r="AW12" s="30">
        <f>+AU12+AV12</f>
        <v>8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4</v>
      </c>
      <c r="BA12" s="31">
        <f>+C13+H13+M13+R13+W13+AB13+AG13+AL13+AQ13</f>
        <v>10</v>
      </c>
      <c r="BB12" s="29" t="s">
        <v>31</v>
      </c>
      <c r="BC12" s="30">
        <f>+E13+J13+O13+T13+Y13+AD13+AI13+AN13+AS13</f>
        <v>8</v>
      </c>
      <c r="BD12" s="75">
        <f>IF(BC12=0,"10.000",BA12/(BA12+BC12)*10)</f>
        <v>5.5555555555555554</v>
      </c>
      <c r="BE12" s="96">
        <f>RANK(BF12,$BF$6:$BF$30)</f>
        <v>2</v>
      </c>
      <c r="BF12" s="32">
        <f>AW12*1000+AV12*100+AZ13*10+BD12</f>
        <v>8215.5555555555547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4</v>
      </c>
      <c r="AC13" s="60" t="s">
        <v>159</v>
      </c>
      <c r="AD13" s="60">
        <v>2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1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118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1</v>
      </c>
      <c r="AH15" s="59" t="s">
        <v>159</v>
      </c>
      <c r="AI15" s="59">
        <v>2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1</v>
      </c>
      <c r="AW15" s="30">
        <f>+AU15+AV15</f>
        <v>7</v>
      </c>
      <c r="AX15" s="29">
        <f>+C15+H15+M15+R15+W15+AB15+AG15+AL15+AQ15</f>
        <v>4</v>
      </c>
      <c r="AY15" s="29" t="s">
        <v>31</v>
      </c>
      <c r="AZ15" s="29">
        <f>+E15+J15+O15+T15+Y15+AD15+AI15+AN15+AS15</f>
        <v>5</v>
      </c>
      <c r="BA15" s="31">
        <f>+C16+H16+M16+R16+W16+AB16+AG16+AL16+AQ16</f>
        <v>10</v>
      </c>
      <c r="BB15" s="29" t="s">
        <v>31</v>
      </c>
      <c r="BC15" s="30">
        <f>+E16+J16+O16+T16+Y16+AD16+AI16+AN16+AS16</f>
        <v>10</v>
      </c>
      <c r="BD15" s="75">
        <f>IF(BC15=0,"10.000",BA15/(BA15+BC15)*10)</f>
        <v>5</v>
      </c>
      <c r="BE15" s="96">
        <f>RANK(BF15,$BF$6:$BF$30)</f>
        <v>4</v>
      </c>
      <c r="BF15" s="32">
        <f>AW15*1000+AV15*100+AZ16*10+BD15</f>
        <v>7095</v>
      </c>
    </row>
    <row r="16" spans="1:58" ht="14.25" customHeight="1" x14ac:dyDescent="0.2">
      <c r="A16" s="135"/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5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3</v>
      </c>
      <c r="AH16" s="60" t="s">
        <v>159</v>
      </c>
      <c r="AI16" s="60">
        <v>4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53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/>
      <c r="N18" s="59" t="s">
        <v>159</v>
      </c>
      <c r="O18" s="59"/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0</v>
      </c>
      <c r="AW18" s="30">
        <f>+AU18+AV18</f>
        <v>6</v>
      </c>
      <c r="AX18" s="29">
        <f>+C18+H18+M18+R18+W18+AB18+AG18+AL18+AQ18</f>
        <v>2</v>
      </c>
      <c r="AY18" s="29" t="s">
        <v>31</v>
      </c>
      <c r="AZ18" s="29">
        <f>+E18+J18+O18+T18+Y18+AD18+AI18+AN18+AS18</f>
        <v>7</v>
      </c>
      <c r="BA18" s="31">
        <f>+C19+H19+M19+R19+W19+AB19+AG19+AL19+AQ19</f>
        <v>4</v>
      </c>
      <c r="BB18" s="29" t="s">
        <v>31</v>
      </c>
      <c r="BC18" s="30">
        <f>+E19+J19+O19+T19+Y19+AD19+AI19+AN19+AS19</f>
        <v>15</v>
      </c>
      <c r="BD18" s="75">
        <f>IF(BC18=0,"10.000",BA18/(BA18+BC18)*10)</f>
        <v>2.1052631578947367</v>
      </c>
      <c r="BE18" s="96">
        <f>RANK(BF18,$BF$6:$BF$30)</f>
        <v>7</v>
      </c>
      <c r="BF18" s="32">
        <f>AW18*1000+AV18*100+AZ19*10+BD18</f>
        <v>5952.105263157895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2</v>
      </c>
      <c r="I19" s="60" t="s">
        <v>159</v>
      </c>
      <c r="J19" s="60">
        <v>4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2</v>
      </c>
      <c r="S19" s="60" t="s">
        <v>159</v>
      </c>
      <c r="T19" s="60">
        <v>5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-5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150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4</v>
      </c>
      <c r="AY21" s="29" t="s">
        <v>31</v>
      </c>
      <c r="AZ21" s="29">
        <f>+E21+J21+O21+T21+Y21+AD21+AI21+AN21+AS21</f>
        <v>2</v>
      </c>
      <c r="BA21" s="31">
        <f>+C22+H22+M22+R22+W22+AB22+AG22+AL22+AQ22</f>
        <v>8</v>
      </c>
      <c r="BB21" s="29" t="s">
        <v>31</v>
      </c>
      <c r="BC21" s="30">
        <f>+E22+J22+O22+T22+Y22+AD22+AI22+AN22+AS22</f>
        <v>4</v>
      </c>
      <c r="BD21" s="75">
        <f>IF(BC21=0,"10.000",BA21/(BA21+BC21)*10)</f>
        <v>6.6666666666666661</v>
      </c>
      <c r="BE21" s="96">
        <f>RANK(BF21,$BF$6:$BF$30)</f>
        <v>8</v>
      </c>
      <c r="BF21" s="32">
        <f>AW21*1000+AV21*100+AZ22*10+BD21</f>
        <v>5126.666666666667</v>
      </c>
    </row>
    <row r="22" spans="1:58" ht="14.25" customHeight="1" x14ac:dyDescent="0.2">
      <c r="A22" s="135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2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120</v>
      </c>
      <c r="B24" s="23"/>
      <c r="C24" s="59"/>
      <c r="D24" s="59" t="s">
        <v>159</v>
      </c>
      <c r="E24" s="59"/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2</v>
      </c>
      <c r="S24" s="59" t="s">
        <v>159</v>
      </c>
      <c r="T24" s="59">
        <v>1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2</v>
      </c>
      <c r="AW24" s="30">
        <f>+AU24+AV24</f>
        <v>8</v>
      </c>
      <c r="AX24" s="29">
        <f>+C24+H24+M24+R24+W24+AB24+AG24+AL24+AQ24</f>
        <v>5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10</v>
      </c>
      <c r="BB24" s="29" t="s">
        <v>31</v>
      </c>
      <c r="BC24" s="30">
        <f>+E25+J25+O25+T25+Y25+AD25+AI25+AN25+AS25</f>
        <v>9</v>
      </c>
      <c r="BD24" s="75">
        <f>IF(BC24=0,"10.000",BA24/(BA24+BC24)*10)</f>
        <v>5.2631578947368416</v>
      </c>
      <c r="BE24" s="96">
        <f>RANK(BF24,$BF$6:$BF$30)</f>
        <v>3</v>
      </c>
      <c r="BF24" s="32">
        <f>AW24*1000+AV24*100+AZ25*10+BD24</f>
        <v>8215.2631578947367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2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4</v>
      </c>
      <c r="S25" s="60" t="s">
        <v>159</v>
      </c>
      <c r="T25" s="60">
        <v>3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151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5</v>
      </c>
      <c r="AY27" s="29" t="s">
        <v>31</v>
      </c>
      <c r="AZ27" s="29">
        <f>+E27+J27+O27+T27+Y27+AD27+AI27+AN27+AS27</f>
        <v>1</v>
      </c>
      <c r="BA27" s="31">
        <f>+C28+H28+M28+R28+W28+AB28+AG28+AL28+AQ28</f>
        <v>10</v>
      </c>
      <c r="BB27" s="29" t="s">
        <v>31</v>
      </c>
      <c r="BC27" s="30">
        <f>+E28+J28+O28+T28+Y28+AD28+AI28+AN28+AS28</f>
        <v>4</v>
      </c>
      <c r="BD27" s="75">
        <f>IF(BC27=0,"10.000",BA27/(BA27+BC27)*10)</f>
        <v>7.1428571428571432</v>
      </c>
      <c r="BE27" s="96">
        <f>RANK(BF27,$BF$6:$BF$30)</f>
        <v>5</v>
      </c>
      <c r="BF27" s="32">
        <f>AW27*1000+AV27*100+AZ28*10+BD27</f>
        <v>6247.1428571428569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1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3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4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152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2</v>
      </c>
      <c r="AY30" s="29" t="s">
        <v>31</v>
      </c>
      <c r="AZ30" s="29">
        <f>+E30+J30+O30+T30+Y30+AD30+AI30+AN30+AS30</f>
        <v>7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15</v>
      </c>
      <c r="BD30" s="75">
        <f>IF(BC30=0,"10.000",BA30/(BA30+BC30)*10)</f>
        <v>2.8571428571428568</v>
      </c>
      <c r="BE30" s="96">
        <f>RANK(BF30,$BF$6:$BF$30)</f>
        <v>6</v>
      </c>
      <c r="BF30" s="32">
        <f>AW30*1000+AV30*100+AZ31*10+BD30</f>
        <v>5952.8571428571431</v>
      </c>
    </row>
    <row r="31" spans="1:58" ht="14.25" customHeight="1" thickBot="1" x14ac:dyDescent="0.2">
      <c r="A31" s="142"/>
      <c r="B31" s="34" t="s">
        <v>29</v>
      </c>
      <c r="C31" s="60">
        <v>3</v>
      </c>
      <c r="D31" s="60" t="s">
        <v>159</v>
      </c>
      <c r="E31" s="60">
        <v>5</v>
      </c>
      <c r="F31" s="36" t="s">
        <v>136</v>
      </c>
      <c r="G31" s="34" t="s">
        <v>29</v>
      </c>
      <c r="H31" s="60">
        <v>1</v>
      </c>
      <c r="I31" s="60" t="s">
        <v>159</v>
      </c>
      <c r="J31" s="60">
        <v>6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-5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sheetPr>
    <pageSetUpPr fitToPage="1"/>
  </sheetPr>
  <dimension ref="A1:BF37"/>
  <sheetViews>
    <sheetView zoomScale="75" workbookViewId="0">
      <selection activeCell="AN27" sqref="AN27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155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3</v>
      </c>
      <c r="AY6" s="29" t="s">
        <v>31</v>
      </c>
      <c r="AZ6" s="29">
        <f>+E6+J6+O6+T6+Y6+AD6+AI6+AN6+AS6</f>
        <v>3</v>
      </c>
      <c r="BA6" s="31">
        <f>+C7+H7+M7+R7+W7+AB7+AG7+AL7+AQ7</f>
        <v>6</v>
      </c>
      <c r="BB6" s="29" t="s">
        <v>31</v>
      </c>
      <c r="BC6" s="30">
        <f>+E7+J7+O7+T7+Y7+AD7+AI7+AN7+AS7</f>
        <v>6</v>
      </c>
      <c r="BD6" s="75">
        <f>IF(BC6=0,"10.000",BA6/(BA6+BC6)*10)</f>
        <v>5</v>
      </c>
      <c r="BE6" s="96">
        <f>RANK(BF6,$BF$6:$BF$30)</f>
        <v>7</v>
      </c>
      <c r="BF6" s="32">
        <f>AW6*1000+AV6*100+AZ7*10+BD6</f>
        <v>5105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153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/>
      <c r="AC9" s="59" t="s">
        <v>159</v>
      </c>
      <c r="AD9" s="59"/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6</v>
      </c>
      <c r="AV9" s="29">
        <f>+C8+H8+M8+R8+W8+AB8+AG8+AL8+AQ8</f>
        <v>1</v>
      </c>
      <c r="AW9" s="30">
        <f>+AU9+AV9</f>
        <v>7</v>
      </c>
      <c r="AX9" s="29">
        <f>+C9+H9+M9+R9+W9+AB9+AG9+AL9+AQ9</f>
        <v>5</v>
      </c>
      <c r="AY9" s="29" t="s">
        <v>31</v>
      </c>
      <c r="AZ9" s="29">
        <f>+E9+J9+O9+T9+Y9+AD9+AI9+AN9+AS9</f>
        <v>4</v>
      </c>
      <c r="BA9" s="31">
        <f>+C10+H10+M10+R10+W10+AB10+AG10+AL10+AQ10</f>
        <v>11</v>
      </c>
      <c r="BB9" s="29" t="s">
        <v>31</v>
      </c>
      <c r="BC9" s="30">
        <f>+E10+J10+O10+T10+Y10+AD10+AI10+AN10+AS10</f>
        <v>10</v>
      </c>
      <c r="BD9" s="75">
        <f>IF(BC9=0,"10.000",BA9/(BA9+BC9)*10)</f>
        <v>5.2380952380952381</v>
      </c>
      <c r="BE9" s="96">
        <f>RANK(BF9,$BF$6:$BF$30)</f>
        <v>3</v>
      </c>
      <c r="BF9" s="32">
        <f>AW9*1000+AV9*100+AZ10*10+BD9</f>
        <v>7115.2380952380954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2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122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/>
      <c r="X12" s="59" t="s">
        <v>159</v>
      </c>
      <c r="Y12" s="59"/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0</v>
      </c>
      <c r="AW12" s="30">
        <f>+AU12+AV12</f>
        <v>6</v>
      </c>
      <c r="AX12" s="29">
        <f>+C12+H12+M12+R12+W12+AB12+AG12+AL12+AQ12</f>
        <v>2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4</v>
      </c>
      <c r="BB12" s="29" t="s">
        <v>31</v>
      </c>
      <c r="BC12" s="30">
        <f>+E13+J13+O13+T13+Y13+AD13+AI13+AN13+AS13</f>
        <v>15</v>
      </c>
      <c r="BD12" s="75">
        <f>IF(BC12=0,"10.000",BA12/(BA12+BC12)*10)</f>
        <v>2.1052631578947367</v>
      </c>
      <c r="BE12" s="96">
        <f>RANK(BF12,$BF$6:$BF$30)</f>
        <v>6</v>
      </c>
      <c r="BF12" s="32">
        <f>AW12*1000+AV12*100+AZ13*10+BD12</f>
        <v>5952.105263157895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2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-5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125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13</v>
      </c>
      <c r="BB15" s="29" t="s">
        <v>31</v>
      </c>
      <c r="BC15" s="30">
        <f>+E16+J16+O16+T16+Y16+AD16+AI16+AN16+AS16</f>
        <v>7</v>
      </c>
      <c r="BD15" s="75">
        <f>IF(BC15=0,"10.000",BA15/(BA15+BC15)*10)</f>
        <v>6.5</v>
      </c>
      <c r="BE15" s="96">
        <f>RANK(BF15,$BF$6:$BF$30)</f>
        <v>2</v>
      </c>
      <c r="BF15" s="32">
        <f>AW15*1000+AV15*100+AZ16*10+BD15</f>
        <v>8236.5</v>
      </c>
    </row>
    <row r="16" spans="1:58" ht="14.25" customHeight="1" x14ac:dyDescent="0.2">
      <c r="A16" s="135"/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3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124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/>
      <c r="N18" s="59" t="s">
        <v>159</v>
      </c>
      <c r="O18" s="59"/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3</v>
      </c>
      <c r="AW18" s="30">
        <f>+AU18+AV18</f>
        <v>9</v>
      </c>
      <c r="AX18" s="29">
        <f>+C18+H18+M18+R18+W18+AB18+AG18+AL18+AQ18</f>
        <v>7</v>
      </c>
      <c r="AY18" s="29" t="s">
        <v>31</v>
      </c>
      <c r="AZ18" s="29">
        <f>+E18+J18+O18+T18+Y18+AD18+AI18+AN18+AS18</f>
        <v>2</v>
      </c>
      <c r="BA18" s="31">
        <f>+C19+H19+M19+R19+W19+AB19+AG19+AL19+AQ19</f>
        <v>14</v>
      </c>
      <c r="BB18" s="29" t="s">
        <v>31</v>
      </c>
      <c r="BC18" s="30">
        <f>+E19+J19+O19+T19+Y19+AD19+AI19+AN19+AS19</f>
        <v>6</v>
      </c>
      <c r="BD18" s="75">
        <f>IF(BC18=0,"10.000",BA18/(BA18+BC18)*10)</f>
        <v>7</v>
      </c>
      <c r="BE18" s="96">
        <f>RANK(BF18,$BF$6:$BF$30)</f>
        <v>1</v>
      </c>
      <c r="BF18" s="32">
        <f>AW18*1000+AV18*100+AZ19*10+BD18</f>
        <v>9357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3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1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5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121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2</v>
      </c>
      <c r="AY21" s="29" t="s">
        <v>31</v>
      </c>
      <c r="AZ21" s="29">
        <f>+E21+J21+O21+T21+Y21+AD21+AI21+AN21+AS21</f>
        <v>4</v>
      </c>
      <c r="BA21" s="31">
        <f>+C22+H22+M22+R22+W22+AB22+AG22+AL22+AQ22</f>
        <v>6</v>
      </c>
      <c r="BB21" s="29" t="s">
        <v>31</v>
      </c>
      <c r="BC21" s="30">
        <f>+E22+J22+O22+T22+Y22+AD22+AI22+AN22+AS22</f>
        <v>8</v>
      </c>
      <c r="BD21" s="75">
        <f>IF(BC21=0,"10.000",BA21/(BA21+BC21)*10)</f>
        <v>4.2857142857142856</v>
      </c>
      <c r="BE21" s="96">
        <f>RANK(BF21,$BF$6:$BF$30)</f>
        <v>9</v>
      </c>
      <c r="BF21" s="32">
        <f>AW21*1000+AV21*100+AZ22*10+BD21</f>
        <v>5084.2857142857147</v>
      </c>
    </row>
    <row r="22" spans="1:58" ht="14.25" customHeight="1" x14ac:dyDescent="0.2">
      <c r="A22" s="135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5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1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154</v>
      </c>
      <c r="B24" s="23"/>
      <c r="C24" s="59"/>
      <c r="D24" s="59" t="s">
        <v>159</v>
      </c>
      <c r="E24" s="59"/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/>
      <c r="AR24" s="59" t="s">
        <v>159</v>
      </c>
      <c r="AS24" s="59"/>
      <c r="AT24" s="24"/>
      <c r="AU24" s="74">
        <f>+B23+G23+L23+Q23+V23+AA23+AF23+AK23+AP23</f>
        <v>4</v>
      </c>
      <c r="AV24" s="29">
        <f>+C23+H23+M23+R23+W23+AB23+AG23+AL23+AQ23</f>
        <v>1</v>
      </c>
      <c r="AW24" s="30">
        <f>+AU24+AV24</f>
        <v>5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3</v>
      </c>
      <c r="BA24" s="31">
        <f>+C25+H25+M25+R25+W25+AB25+AG25+AL25+AQ25</f>
        <v>7</v>
      </c>
      <c r="BB24" s="29" t="s">
        <v>31</v>
      </c>
      <c r="BC24" s="30">
        <f>+E25+J25+O25+T25+Y25+AD25+AI25+AN25+AS25</f>
        <v>7</v>
      </c>
      <c r="BD24" s="75">
        <f>IF(BC24=0,"10.000",BA24/(BA24+BC24)*10)</f>
        <v>5</v>
      </c>
      <c r="BE24" s="96">
        <f>RANK(BF24,$BF$6:$BF$30)</f>
        <v>7</v>
      </c>
      <c r="BF24" s="32">
        <f>AW24*1000+AV24*100+AZ25*10+BD24</f>
        <v>5105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4</v>
      </c>
      <c r="I25" s="60" t="s">
        <v>159</v>
      </c>
      <c r="J25" s="60">
        <v>2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3</v>
      </c>
      <c r="S25" s="60" t="s">
        <v>159</v>
      </c>
      <c r="T25" s="60">
        <v>5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/>
      <c r="AR25" s="60" t="s">
        <v>159</v>
      </c>
      <c r="AS25" s="60"/>
      <c r="AT25" s="36" t="s">
        <v>136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156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2</v>
      </c>
      <c r="BA27" s="31">
        <f>+C28+H28+M28+R28+W28+AB28+AG28+AL28+AQ28</f>
        <v>8</v>
      </c>
      <c r="BB27" s="29" t="s">
        <v>31</v>
      </c>
      <c r="BC27" s="30">
        <f>+E28+J28+O28+T28+Y28+AD28+AI28+AN28+AS28</f>
        <v>4</v>
      </c>
      <c r="BD27" s="75">
        <f>IF(BC27=0,"10.000",BA27/(BA27+BC27)*10)</f>
        <v>6.6666666666666661</v>
      </c>
      <c r="BE27" s="96">
        <f>RANK(BF27,$BF$6:$BF$30)</f>
        <v>4</v>
      </c>
      <c r="BF27" s="32">
        <f>AW27*1000+AV27*100+AZ28*10+BD27</f>
        <v>6226.666666666667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157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2</v>
      </c>
      <c r="AY30" s="29" t="s">
        <v>31</v>
      </c>
      <c r="AZ30" s="29">
        <f>+E30+J30+O30+T30+Y30+AD30+AI30+AN30+AS30</f>
        <v>7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14</v>
      </c>
      <c r="BD30" s="75">
        <f>IF(BC30=0,"10.000",BA30/(BA30+BC30)*10)</f>
        <v>3</v>
      </c>
      <c r="BE30" s="96">
        <f>RANK(BF30,$BF$6:$BF$30)</f>
        <v>5</v>
      </c>
      <c r="BF30" s="32">
        <f>AW30*1000+AV30*100+AZ31*10+BD30</f>
        <v>5953</v>
      </c>
    </row>
    <row r="31" spans="1:58" ht="14.25" customHeight="1" thickBot="1" x14ac:dyDescent="0.2">
      <c r="A31" s="142" t="s">
        <v>158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6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-5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sheetPr>
    <pageSetUpPr fitToPage="1"/>
  </sheetPr>
  <dimension ref="A1:BF37"/>
  <sheetViews>
    <sheetView zoomScale="75" workbookViewId="0">
      <selection activeCell="AI32" sqref="AI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160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4</v>
      </c>
      <c r="AV6" s="29">
        <f>+C5+H5+M5+R5+W5+AB5+AG5+AL5+AQ5</f>
        <v>2</v>
      </c>
      <c r="AW6" s="30">
        <f>+AU6+AV6</f>
        <v>6</v>
      </c>
      <c r="AX6" s="29">
        <f>+C6+H6+M6+R6+W6+AB6+AG6+AL6+AQ6</f>
        <v>5</v>
      </c>
      <c r="AY6" s="29" t="s">
        <v>31</v>
      </c>
      <c r="AZ6" s="29">
        <f>+E6+J6+O6+T6+Y6+AD6+AI6+AN6+AS6</f>
        <v>1</v>
      </c>
      <c r="BA6" s="31">
        <f>+C7+H7+M7+R7+W7+AB7+AG7+AL7+AQ7</f>
        <v>11</v>
      </c>
      <c r="BB6" s="29" t="s">
        <v>31</v>
      </c>
      <c r="BC6" s="30">
        <f>+E7+J7+O7+T7+Y7+AD7+AI7+AN7+AS7</f>
        <v>2</v>
      </c>
      <c r="BD6" s="75">
        <f>IF(BC6=0,"10.000",BA6/(BA6+BC6)*10)</f>
        <v>8.4615384615384617</v>
      </c>
      <c r="BE6" s="96">
        <f>RANK(BF6,$BF$6:$BF$30)</f>
        <v>5</v>
      </c>
      <c r="BF6" s="32">
        <f>AW6*1000+AV6*100+AZ7*10+BD6</f>
        <v>6248.4615384615381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4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123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/>
      <c r="AC9" s="59" t="s">
        <v>159</v>
      </c>
      <c r="AD9" s="59"/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6</v>
      </c>
      <c r="AV9" s="29">
        <f>+C8+H8+M8+R8+W8+AB8+AG8+AL8+AQ8</f>
        <v>2</v>
      </c>
      <c r="AW9" s="30">
        <f>+AU9+AV9</f>
        <v>8</v>
      </c>
      <c r="AX9" s="29">
        <f>+C9+H9+M9+R9+W9+AB9+AG9+AL9+AQ9</f>
        <v>6</v>
      </c>
      <c r="AY9" s="29" t="s">
        <v>31</v>
      </c>
      <c r="AZ9" s="29">
        <f>+E9+J9+O9+T9+Y9+AD9+AI9+AN9+AS9</f>
        <v>3</v>
      </c>
      <c r="BA9" s="31">
        <f>+C10+H10+M10+R10+W10+AB10+AG10+AL10+AQ10</f>
        <v>12</v>
      </c>
      <c r="BB9" s="29" t="s">
        <v>31</v>
      </c>
      <c r="BC9" s="30">
        <f>+E10+J10+O10+T10+Y10+AD10+AI10+AN10+AS10</f>
        <v>7</v>
      </c>
      <c r="BD9" s="75">
        <f>IF(BC9=0,"10.000",BA9/(BA9+BC9)*10)</f>
        <v>6.3157894736842106</v>
      </c>
      <c r="BE9" s="96">
        <f>RANK(BF9,$BF$6:$BF$30)</f>
        <v>4</v>
      </c>
      <c r="BF9" s="32">
        <f>AW9*1000+AV9*100+AZ10*10+BD9</f>
        <v>8236.3157894736851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131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159</v>
      </c>
      <c r="T12" s="59">
        <v>0</v>
      </c>
      <c r="U12" s="25"/>
      <c r="V12" s="23"/>
      <c r="W12" s="59"/>
      <c r="X12" s="59" t="s">
        <v>159</v>
      </c>
      <c r="Y12" s="59"/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6</v>
      </c>
      <c r="AV12" s="29">
        <f>+C11+H11+M11+R11+W11+AB11+AG11+AL11+AQ11</f>
        <v>3</v>
      </c>
      <c r="AW12" s="30">
        <f>+AU12+AV12</f>
        <v>9</v>
      </c>
      <c r="AX12" s="29">
        <f>+C12+H12+M12+R12+W12+AB12+AG12+AL12+AQ12</f>
        <v>7</v>
      </c>
      <c r="AY12" s="29" t="s">
        <v>31</v>
      </c>
      <c r="AZ12" s="29">
        <f>+E12+J12+O12+T12+Y12+AD12+AI12+AN12+AS12</f>
        <v>2</v>
      </c>
      <c r="BA12" s="31">
        <f>+C13+H13+M13+R13+W13+AB13+AG13+AL13+AQ13</f>
        <v>14</v>
      </c>
      <c r="BB12" s="29" t="s">
        <v>31</v>
      </c>
      <c r="BC12" s="30">
        <f>+E13+J13+O13+T13+Y13+AD13+AI13+AN13+AS13</f>
        <v>5</v>
      </c>
      <c r="BD12" s="75">
        <f>IF(BC12=0,"10.000",BA12/(BA12+BC12)*10)</f>
        <v>7.3684210526315788</v>
      </c>
      <c r="BE12" s="96">
        <f>RANK(BF12,$BF$6:$BF$30)</f>
        <v>1</v>
      </c>
      <c r="BF12" s="32">
        <f>AW12*1000+AV12*100+AZ13*10+BD12</f>
        <v>9357.3684210526317</v>
      </c>
    </row>
    <row r="13" spans="1:58" ht="14.25" customHeight="1" x14ac:dyDescent="0.2">
      <c r="A13" s="131" t="s">
        <v>130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159</v>
      </c>
      <c r="T13" s="60">
        <v>0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4</v>
      </c>
      <c r="AC13" s="60" t="s">
        <v>159</v>
      </c>
      <c r="AD13" s="60">
        <v>3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5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126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0</v>
      </c>
      <c r="N15" s="59" t="s">
        <v>159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0</v>
      </c>
      <c r="X15" s="59" t="s">
        <v>159</v>
      </c>
      <c r="Y15" s="59">
        <v>3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0</v>
      </c>
      <c r="AW15" s="30">
        <f>+AU15+AV15</f>
        <v>6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9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18</v>
      </c>
      <c r="BD15" s="75">
        <f>IF(BC15=0,"10.000",BA15/(BA15+BC15)*10)</f>
        <v>0</v>
      </c>
      <c r="BE15" s="96">
        <f>RANK(BF15,$BF$6:$BF$30)</f>
        <v>6</v>
      </c>
      <c r="BF15" s="32">
        <f>AW15*1000+AV15*100+AZ16*10+BD15</f>
        <v>5910</v>
      </c>
    </row>
    <row r="16" spans="1:58" ht="14.25" customHeight="1" x14ac:dyDescent="0.2">
      <c r="A16" s="131" t="s">
        <v>132</v>
      </c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0</v>
      </c>
      <c r="N16" s="60" t="s">
        <v>159</v>
      </c>
      <c r="O16" s="60">
        <v>6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0</v>
      </c>
      <c r="X16" s="60" t="s">
        <v>159</v>
      </c>
      <c r="Y16" s="60">
        <v>6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-9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129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/>
      <c r="N18" s="59" t="s">
        <v>159</v>
      </c>
      <c r="O18" s="59"/>
      <c r="P18" s="25"/>
      <c r="Q18" s="23"/>
      <c r="R18" s="59">
        <v>3</v>
      </c>
      <c r="S18" s="59" t="s">
        <v>159</v>
      </c>
      <c r="T18" s="59">
        <v>0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2</v>
      </c>
      <c r="AW18" s="30">
        <f>+AU18+AV18</f>
        <v>8</v>
      </c>
      <c r="AX18" s="29">
        <f>+C18+H18+M18+R18+W18+AB18+AG18+AL18+AQ18</f>
        <v>6</v>
      </c>
      <c r="AY18" s="29" t="s">
        <v>31</v>
      </c>
      <c r="AZ18" s="29">
        <f>+E18+J18+O18+T18+Y18+AD18+AI18+AN18+AS18</f>
        <v>3</v>
      </c>
      <c r="BA18" s="31">
        <f>+C19+H19+M19+R19+W19+AB19+AG19+AL19+AQ19</f>
        <v>13</v>
      </c>
      <c r="BB18" s="29" t="s">
        <v>31</v>
      </c>
      <c r="BC18" s="30">
        <f>+E19+J19+O19+T19+Y19+AD19+AI19+AN19+AS19</f>
        <v>7</v>
      </c>
      <c r="BD18" s="75">
        <f>IF(BC18=0,"10.000",BA18/(BA18+BC18)*10)</f>
        <v>6.5</v>
      </c>
      <c r="BE18" s="96">
        <f>RANK(BF18,$BF$6:$BF$30)</f>
        <v>3</v>
      </c>
      <c r="BF18" s="32">
        <f>AW18*1000+AV18*100+AZ19*10+BD18</f>
        <v>8236.5</v>
      </c>
    </row>
    <row r="19" spans="1:58" ht="14.25" customHeight="1" x14ac:dyDescent="0.2">
      <c r="A19" s="138" t="s">
        <v>130</v>
      </c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6</v>
      </c>
      <c r="S19" s="60" t="s">
        <v>159</v>
      </c>
      <c r="T19" s="60">
        <v>0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5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3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161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1</v>
      </c>
      <c r="AW21" s="30">
        <f>+AU21+AV21</f>
        <v>5</v>
      </c>
      <c r="AX21" s="29">
        <f>+C21+H21+M21+R21+W21+AB21+AG21+AL21+AQ21</f>
        <v>3</v>
      </c>
      <c r="AY21" s="29" t="s">
        <v>31</v>
      </c>
      <c r="AZ21" s="29">
        <f>+E21+J21+O21+T21+Y21+AD21+AI21+AN21+AS21</f>
        <v>3</v>
      </c>
      <c r="BA21" s="31">
        <f>+C22+H22+M22+R22+W22+AB22+AG22+AL22+AQ22</f>
        <v>8</v>
      </c>
      <c r="BB21" s="29" t="s">
        <v>31</v>
      </c>
      <c r="BC21" s="30">
        <f>+E22+J22+O22+T22+Y22+AD22+AI22+AN22+AS22</f>
        <v>7</v>
      </c>
      <c r="BD21" s="75">
        <f>IF(BC21=0,"10.000",BA21/(BA21+BC21)*10)</f>
        <v>5.333333333333333</v>
      </c>
      <c r="BE21" s="96">
        <f>RANK(BF21,$BF$6:$BF$30)</f>
        <v>7</v>
      </c>
      <c r="BF21" s="32">
        <f>AW21*1000+AV21*100+AZ22*10+BD21</f>
        <v>5105.333333333333</v>
      </c>
    </row>
    <row r="22" spans="1:58" ht="14.25" customHeight="1" x14ac:dyDescent="0.2">
      <c r="A22" s="135" t="s">
        <v>147</v>
      </c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3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5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162</v>
      </c>
      <c r="B24" s="23"/>
      <c r="C24" s="59"/>
      <c r="D24" s="59" t="s">
        <v>159</v>
      </c>
      <c r="E24" s="59"/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6</v>
      </c>
      <c r="AV24" s="29">
        <f>+C23+H23+M23+R23+W23+AB23+AG23+AL23+AQ23</f>
        <v>2</v>
      </c>
      <c r="AW24" s="30">
        <f>+AU24+AV24</f>
        <v>8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2</v>
      </c>
      <c r="BA24" s="31">
        <f>+C25+H25+M25+R25+W25+AB25+AG25+AL25+AQ25</f>
        <v>15</v>
      </c>
      <c r="BB24" s="29" t="s">
        <v>31</v>
      </c>
      <c r="BC24" s="30">
        <f>+E25+J25+O25+T25+Y25+AD25+AI25+AN25+AS25</f>
        <v>5</v>
      </c>
      <c r="BD24" s="75">
        <f>IF(BC24=0,"10.000",BA24/(BA24+BC24)*10)</f>
        <v>7.5</v>
      </c>
      <c r="BE24" s="96">
        <f>RANK(BF24,$BF$6:$BF$30)</f>
        <v>2</v>
      </c>
      <c r="BF24" s="32">
        <f>AW24*1000+AV24*100+AZ25*10+BD24</f>
        <v>8257.5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1</v>
      </c>
      <c r="AT25" s="36" t="s">
        <v>136</v>
      </c>
      <c r="AU25" s="76"/>
      <c r="AV25" s="77"/>
      <c r="AW25" s="78"/>
      <c r="AX25" s="77"/>
      <c r="AY25" s="77"/>
      <c r="AZ25" s="79">
        <f>+AX24-AZ24</f>
        <v>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163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0</v>
      </c>
      <c r="AW27" s="30">
        <f>+AU27+AV27</f>
        <v>4</v>
      </c>
      <c r="AX27" s="29">
        <f>+C27+H27+M27+R27+W27+AB27+AG27+AL27+AQ27</f>
        <v>2</v>
      </c>
      <c r="AY27" s="29" t="s">
        <v>31</v>
      </c>
      <c r="AZ27" s="29">
        <f>+E27+J27+O27+T27+Y27+AD27+AI27+AN27+AS27</f>
        <v>4</v>
      </c>
      <c r="BA27" s="31">
        <f>+C28+H28+M28+R28+W28+AB28+AG28+AL28+AQ28</f>
        <v>4</v>
      </c>
      <c r="BB27" s="29" t="s">
        <v>31</v>
      </c>
      <c r="BC27" s="30">
        <f>+E28+J28+O28+T28+Y28+AD28+AI28+AN28+AS28</f>
        <v>9</v>
      </c>
      <c r="BD27" s="75">
        <f>IF(BC27=0,"10.000",BA27/(BA27+BC27)*10)</f>
        <v>3.0769230769230771</v>
      </c>
      <c r="BE27" s="96">
        <f>RANK(BF27,$BF$6:$BF$30)</f>
        <v>8</v>
      </c>
      <c r="BF27" s="32">
        <f>AW27*1000+AV27*100+AZ28*10+BD27</f>
        <v>3983.0769230769229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-2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1</v>
      </c>
      <c r="C29" s="56"/>
      <c r="D29" s="24"/>
      <c r="E29" s="24"/>
      <c r="F29" s="24"/>
      <c r="G29" s="52">
        <v>1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1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164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3</v>
      </c>
      <c r="AV30" s="29">
        <f>+C29+H29+M29+R29+W29+AB29+AG29+AL29+AQ29</f>
        <v>0</v>
      </c>
      <c r="AW30" s="30">
        <f>+AU30+AV30</f>
        <v>3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9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18</v>
      </c>
      <c r="BD30" s="75">
        <f>IF(BC30=0,"10.000",BA30/(BA30+BC30)*10)</f>
        <v>0</v>
      </c>
      <c r="BE30" s="96">
        <f>RANK(BF30,$BF$6:$BF$30)</f>
        <v>9</v>
      </c>
      <c r="BF30" s="32">
        <f>AW30*1000+AV30*100+AZ31*10+BD30</f>
        <v>2910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0</v>
      </c>
      <c r="AH31" s="60" t="s">
        <v>159</v>
      </c>
      <c r="AI31" s="60">
        <v>6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-9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zoomScale="75" workbookViewId="0">
      <selection activeCell="AI32" sqref="AI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/>
      <c r="AC6" s="59" t="s">
        <v>159</v>
      </c>
      <c r="AD6" s="59"/>
      <c r="AE6" s="25"/>
      <c r="AF6" s="23"/>
      <c r="AG6" s="59"/>
      <c r="AH6" s="59" t="s">
        <v>159</v>
      </c>
      <c r="AI6" s="59"/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4</v>
      </c>
      <c r="AY6" s="29" t="s">
        <v>31</v>
      </c>
      <c r="AZ6" s="29">
        <f>+E6+J6+O6+T6+Y6+AD6+AI6+AN6+AS6</f>
        <v>2</v>
      </c>
      <c r="BA6" s="31">
        <f>+C7+H7+M7+R7+W7+AB7+AG7+AL7+AQ7</f>
        <v>8</v>
      </c>
      <c r="BB6" s="29" t="s">
        <v>31</v>
      </c>
      <c r="BC6" s="30">
        <f>+E7+J7+O7+T7+Y7+AD7+AI7+AN7+AS7</f>
        <v>4</v>
      </c>
      <c r="BD6" s="75">
        <f>IF(BC6=0,"10.000",BA6/(BA6+BC6)*10)</f>
        <v>6.6666666666666661</v>
      </c>
      <c r="BE6" s="96">
        <f>RANK(BF6,$BF$6:$BF$30)</f>
        <v>8</v>
      </c>
      <c r="BF6" s="32">
        <f>AW6*1000+AV6*100+AZ7*10+BD6</f>
        <v>5126.666666666667</v>
      </c>
    </row>
    <row r="7" spans="1:58" ht="14.25" customHeight="1" x14ac:dyDescent="0.15">
      <c r="A7" s="138" t="s">
        <v>166</v>
      </c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/>
      <c r="AC7" s="60" t="s">
        <v>159</v>
      </c>
      <c r="AD7" s="60"/>
      <c r="AE7" s="36" t="s">
        <v>136</v>
      </c>
      <c r="AF7" s="34" t="s">
        <v>29</v>
      </c>
      <c r="AG7" s="60"/>
      <c r="AH7" s="60" t="s">
        <v>159</v>
      </c>
      <c r="AI7" s="60"/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2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167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/>
      <c r="N9" s="59" t="s">
        <v>159</v>
      </c>
      <c r="O9" s="59"/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/>
      <c r="AC9" s="59" t="s">
        <v>159</v>
      </c>
      <c r="AD9" s="59"/>
      <c r="AE9" s="25"/>
      <c r="AF9" s="23"/>
      <c r="AG9" s="59">
        <v>2</v>
      </c>
      <c r="AH9" s="59" t="s">
        <v>159</v>
      </c>
      <c r="AI9" s="59">
        <v>0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6</v>
      </c>
      <c r="AV9" s="29">
        <f>+C8+H8+M8+R8+W8+AB8+AG8+AL8+AQ8</f>
        <v>3</v>
      </c>
      <c r="AW9" s="30">
        <f>+AU9+AV9</f>
        <v>9</v>
      </c>
      <c r="AX9" s="29">
        <f>+C9+H9+M9+R9+W9+AB9+AG9+AL9+AQ9</f>
        <v>7</v>
      </c>
      <c r="AY9" s="29" t="s">
        <v>31</v>
      </c>
      <c r="AZ9" s="29">
        <f>+E9+J9+O9+T9+Y9+AD9+AI9+AN9+AS9</f>
        <v>1</v>
      </c>
      <c r="BA9" s="31">
        <f>+C10+H10+M10+R10+W10+AB10+AG10+AL10+AQ10</f>
        <v>15</v>
      </c>
      <c r="BB9" s="29" t="s">
        <v>31</v>
      </c>
      <c r="BC9" s="30">
        <f>+E10+J10+O10+T10+Y10+AD10+AI10+AN10+AS10</f>
        <v>5</v>
      </c>
      <c r="BD9" s="75">
        <f>IF(BC9=0,"10.000",BA9/(BA9+BC9)*10)</f>
        <v>7.5</v>
      </c>
      <c r="BE9" s="96">
        <f>RANK(BF9,$BF$6:$BF$30)</f>
        <v>1</v>
      </c>
      <c r="BF9" s="32">
        <f>AW9*1000+AV9*100+AZ10*10+BD9</f>
        <v>9367.5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/>
      <c r="N10" s="60" t="s">
        <v>159</v>
      </c>
      <c r="O10" s="60"/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3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5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6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1</v>
      </c>
      <c r="R11" s="57"/>
      <c r="S11" s="43"/>
      <c r="T11" s="43"/>
      <c r="U11" s="43"/>
      <c r="V11" s="53"/>
      <c r="W11" s="57"/>
      <c r="X11" s="43"/>
      <c r="Y11" s="43"/>
      <c r="Z11" s="43"/>
      <c r="AA11" s="53">
        <v>1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1</v>
      </c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98</v>
      </c>
      <c r="B12" s="23"/>
      <c r="C12" s="59"/>
      <c r="D12" s="59" t="s">
        <v>159</v>
      </c>
      <c r="E12" s="59"/>
      <c r="F12" s="25"/>
      <c r="G12" s="23"/>
      <c r="H12" s="59"/>
      <c r="I12" s="59" t="s">
        <v>159</v>
      </c>
      <c r="J12" s="59"/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/>
      <c r="X12" s="59" t="s">
        <v>159</v>
      </c>
      <c r="Y12" s="59"/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/>
      <c r="AR12" s="59" t="s">
        <v>159</v>
      </c>
      <c r="AS12" s="59"/>
      <c r="AT12" s="24"/>
      <c r="AU12" s="74">
        <f>+B11+G11+L11+Q11+V11+AA11+AF11+AK11+AP11</f>
        <v>3</v>
      </c>
      <c r="AV12" s="29">
        <f>+C11+H11+M11+R11+W11+AB11+AG11+AL11+AQ11</f>
        <v>0</v>
      </c>
      <c r="AW12" s="30">
        <f>+AU12+AV12</f>
        <v>3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8</v>
      </c>
      <c r="BB12" s="29" t="s">
        <v>31</v>
      </c>
      <c r="BC12" s="30">
        <f>+E13+J13+O13+T13+Y13+AD13+AI13+AN13+AS13</f>
        <v>14</v>
      </c>
      <c r="BD12" s="75">
        <f>IF(BC12=0,"10.000",BA12/(BA12+BC12)*10)</f>
        <v>3.6363636363636367</v>
      </c>
      <c r="BE12" s="96">
        <f>RANK(BF12,$BF$6:$BF$30)</f>
        <v>9</v>
      </c>
      <c r="BF12" s="32">
        <f>AW12*1000+AV12*100+AZ13*10+BD12</f>
        <v>2973.6363636363635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/>
      <c r="I13" s="60" t="s">
        <v>159</v>
      </c>
      <c r="J13" s="60"/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3</v>
      </c>
      <c r="S13" s="60" t="s">
        <v>159</v>
      </c>
      <c r="T13" s="60">
        <v>5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3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/>
      <c r="AR13" s="60" t="s">
        <v>159</v>
      </c>
      <c r="AS13" s="60"/>
      <c r="AT13" s="36" t="s">
        <v>136</v>
      </c>
      <c r="AU13" s="76"/>
      <c r="AV13" s="77"/>
      <c r="AW13" s="78"/>
      <c r="AX13" s="77"/>
      <c r="AY13" s="77"/>
      <c r="AZ13" s="79">
        <f>+AX12-AZ12</f>
        <v>-3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139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/>
      <c r="AM15" s="59" t="s">
        <v>159</v>
      </c>
      <c r="AN15" s="59"/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6</v>
      </c>
      <c r="AV15" s="29">
        <f>+C14+H14+M14+R14+W14+AB14+AG14+AL14+AQ14</f>
        <v>2</v>
      </c>
      <c r="AW15" s="30">
        <f>+AU15+AV15</f>
        <v>8</v>
      </c>
      <c r="AX15" s="29">
        <f>+C15+H15+M15+R15+W15+AB15+AG15+AL15+AQ15</f>
        <v>6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13</v>
      </c>
      <c r="BB15" s="29" t="s">
        <v>31</v>
      </c>
      <c r="BC15" s="30">
        <f>+E16+J16+O16+T16+Y16+AD16+AI16+AN16+AS16</f>
        <v>7</v>
      </c>
      <c r="BD15" s="75">
        <f>IF(BC15=0,"10.000",BA15/(BA15+BC15)*10)</f>
        <v>6.5</v>
      </c>
      <c r="BE15" s="96">
        <f>RANK(BF15,$BF$6:$BF$30)</f>
        <v>2</v>
      </c>
      <c r="BF15" s="32">
        <f>AW15*1000+AV15*100+AZ16*10+BD15</f>
        <v>8236.5</v>
      </c>
    </row>
    <row r="16" spans="1:58" ht="14.25" customHeight="1" x14ac:dyDescent="0.2">
      <c r="A16" s="135" t="s">
        <v>179</v>
      </c>
      <c r="B16" s="34" t="s">
        <v>29</v>
      </c>
      <c r="C16" s="60"/>
      <c r="D16" s="60" t="s">
        <v>159</v>
      </c>
      <c r="E16" s="60"/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3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0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168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/>
      <c r="N18" s="59" t="s">
        <v>159</v>
      </c>
      <c r="O18" s="59"/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/>
      <c r="AH18" s="59" t="s">
        <v>159</v>
      </c>
      <c r="AI18" s="59"/>
      <c r="AJ18" s="25"/>
      <c r="AK18" s="23"/>
      <c r="AL18" s="59"/>
      <c r="AM18" s="59" t="s">
        <v>159</v>
      </c>
      <c r="AN18" s="59"/>
      <c r="AO18" s="25"/>
      <c r="AP18" s="23"/>
      <c r="AQ18" s="59"/>
      <c r="AR18" s="59" t="s">
        <v>159</v>
      </c>
      <c r="AS18" s="59"/>
      <c r="AT18" s="24"/>
      <c r="AU18" s="74">
        <f>+B17+G17+L17+Q17+V17+AA17+AF17+AK17+AP17</f>
        <v>6</v>
      </c>
      <c r="AV18" s="29">
        <f>+C17+H17+M17+R17+W17+AB17+AG17+AL17+AQ17</f>
        <v>1</v>
      </c>
      <c r="AW18" s="30">
        <f>+AU18+AV18</f>
        <v>7</v>
      </c>
      <c r="AX18" s="29">
        <f>+C18+H18+M18+R18+W18+AB18+AG18+AL18+AQ18</f>
        <v>4</v>
      </c>
      <c r="AY18" s="29" t="s">
        <v>31</v>
      </c>
      <c r="AZ18" s="29">
        <f>+E18+J18+O18+T18+Y18+AD18+AI18+AN18+AS18</f>
        <v>5</v>
      </c>
      <c r="BA18" s="31">
        <f>+C19+H19+M19+R19+W19+AB19+AG19+AL19+AQ19</f>
        <v>9</v>
      </c>
      <c r="BB18" s="29" t="s">
        <v>31</v>
      </c>
      <c r="BC18" s="30">
        <f>+E19+J19+O19+T19+Y19+AD19+AI19+AN19+AS19</f>
        <v>10</v>
      </c>
      <c r="BD18" s="75">
        <f>IF(BC18=0,"10.000",BA18/(BA18+BC18)*10)</f>
        <v>4.7368421052631575</v>
      </c>
      <c r="BE18" s="96">
        <f>RANK(BF18,$BF$6:$BF$30)</f>
        <v>3</v>
      </c>
      <c r="BF18" s="32">
        <f>AW18*1000+AV18*100+AZ19*10+BD18</f>
        <v>7094.7368421052633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3</v>
      </c>
      <c r="I19" s="60" t="s">
        <v>159</v>
      </c>
      <c r="J19" s="60">
        <v>4</v>
      </c>
      <c r="K19" s="36" t="s">
        <v>136</v>
      </c>
      <c r="L19" s="34" t="s">
        <v>29</v>
      </c>
      <c r="M19" s="60"/>
      <c r="N19" s="60" t="s">
        <v>159</v>
      </c>
      <c r="O19" s="60"/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2</v>
      </c>
      <c r="AC19" s="60" t="s">
        <v>159</v>
      </c>
      <c r="AD19" s="60">
        <v>4</v>
      </c>
      <c r="AE19" s="36" t="s">
        <v>136</v>
      </c>
      <c r="AF19" s="34" t="s">
        <v>29</v>
      </c>
      <c r="AG19" s="60"/>
      <c r="AH19" s="60" t="s">
        <v>159</v>
      </c>
      <c r="AI19" s="60"/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/>
      <c r="AR19" s="60" t="s">
        <v>159</v>
      </c>
      <c r="AS19" s="60"/>
      <c r="AT19" s="36" t="s">
        <v>136</v>
      </c>
      <c r="AU19" s="76"/>
      <c r="AV19" s="77"/>
      <c r="AW19" s="78"/>
      <c r="AX19" s="77"/>
      <c r="AY19" s="77"/>
      <c r="AZ19" s="79">
        <f>+AX18-AZ18</f>
        <v>-1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180</v>
      </c>
      <c r="B21" s="23"/>
      <c r="C21" s="59"/>
      <c r="D21" s="59" t="s">
        <v>159</v>
      </c>
      <c r="E21" s="59"/>
      <c r="F21" s="25"/>
      <c r="G21" s="23"/>
      <c r="H21" s="59"/>
      <c r="I21" s="59" t="s">
        <v>159</v>
      </c>
      <c r="J21" s="59"/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/>
      <c r="AM21" s="59" t="s">
        <v>159</v>
      </c>
      <c r="AN21" s="59"/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4</v>
      </c>
      <c r="AV21" s="29">
        <f>+C20+H20+M20+R20+W20+AB20+AG20+AL20+AQ20</f>
        <v>2</v>
      </c>
      <c r="AW21" s="30">
        <f>+AU21+AV21</f>
        <v>6</v>
      </c>
      <c r="AX21" s="29">
        <f>+C21+H21+M21+R21+W21+AB21+AG21+AL21+AQ21</f>
        <v>4</v>
      </c>
      <c r="AY21" s="29" t="s">
        <v>31</v>
      </c>
      <c r="AZ21" s="29">
        <f>+E21+J21+O21+T21+Y21+AD21+AI21+AN21+AS21</f>
        <v>2</v>
      </c>
      <c r="BA21" s="31">
        <f>+C22+H22+M22+R22+W22+AB22+AG22+AL22+AQ22</f>
        <v>9</v>
      </c>
      <c r="BB21" s="29" t="s">
        <v>31</v>
      </c>
      <c r="BC21" s="30">
        <f>+E22+J22+O22+T22+Y22+AD22+AI22+AN22+AS22</f>
        <v>5</v>
      </c>
      <c r="BD21" s="75">
        <f>IF(BC21=0,"10.000",BA21/(BA21+BC21)*10)</f>
        <v>6.4285714285714288</v>
      </c>
      <c r="BE21" s="96">
        <f>RANK(BF21,$BF$6:$BF$30)</f>
        <v>6</v>
      </c>
      <c r="BF21" s="32">
        <f>AW21*1000+AV21*100+AZ22*10+BD21</f>
        <v>6226.4285714285716</v>
      </c>
    </row>
    <row r="22" spans="1:58" ht="14.25" customHeight="1" x14ac:dyDescent="0.2">
      <c r="A22" s="135"/>
      <c r="B22" s="34" t="s">
        <v>29</v>
      </c>
      <c r="C22" s="60"/>
      <c r="D22" s="60" t="s">
        <v>159</v>
      </c>
      <c r="E22" s="60"/>
      <c r="F22" s="36" t="s">
        <v>136</v>
      </c>
      <c r="G22" s="34" t="s">
        <v>29</v>
      </c>
      <c r="H22" s="60"/>
      <c r="I22" s="60" t="s">
        <v>159</v>
      </c>
      <c r="J22" s="60"/>
      <c r="K22" s="36" t="s">
        <v>136</v>
      </c>
      <c r="L22" s="34" t="s">
        <v>29</v>
      </c>
      <c r="M22" s="60">
        <v>5</v>
      </c>
      <c r="N22" s="60" t="s">
        <v>159</v>
      </c>
      <c r="O22" s="60">
        <v>3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2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/>
      <c r="AM22" s="60" t="s">
        <v>159</v>
      </c>
      <c r="AN22" s="60"/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2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/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169</v>
      </c>
      <c r="B24" s="23"/>
      <c r="C24" s="59"/>
      <c r="D24" s="59" t="s">
        <v>159</v>
      </c>
      <c r="E24" s="59"/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/>
      <c r="X24" s="59" t="s">
        <v>159</v>
      </c>
      <c r="Y24" s="59"/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6</v>
      </c>
      <c r="AV24" s="29">
        <f>+C23+H23+M23+R23+W23+AB23+AG23+AL23+AQ23</f>
        <v>1</v>
      </c>
      <c r="AW24" s="30">
        <f>+AU24+AV24</f>
        <v>7</v>
      </c>
      <c r="AX24" s="29">
        <f>+C24+H24+M24+R24+W24+AB24+AG24+AL24+AQ24</f>
        <v>3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6</v>
      </c>
      <c r="BB24" s="29" t="s">
        <v>31</v>
      </c>
      <c r="BC24" s="30">
        <f>+E25+J25+O25+T25+Y25+AD25+AI25+AN25+AS25</f>
        <v>13</v>
      </c>
      <c r="BD24" s="75">
        <f>IF(BC24=0,"10.000",BA24/(BA24+BC24)*10)</f>
        <v>3.1578947368421053</v>
      </c>
      <c r="BE24" s="96">
        <f>RANK(BF24,$BF$6:$BF$30)</f>
        <v>4</v>
      </c>
      <c r="BF24" s="32">
        <f>AW24*1000+AV24*100+AZ25*10+BD24</f>
        <v>7073.1578947368425</v>
      </c>
    </row>
    <row r="25" spans="1:58" ht="14.25" customHeight="1" x14ac:dyDescent="0.2">
      <c r="A25" s="138"/>
      <c r="B25" s="34" t="s">
        <v>29</v>
      </c>
      <c r="C25" s="60"/>
      <c r="D25" s="60" t="s">
        <v>159</v>
      </c>
      <c r="E25" s="60"/>
      <c r="F25" s="36" t="s">
        <v>136</v>
      </c>
      <c r="G25" s="34" t="s">
        <v>29</v>
      </c>
      <c r="H25" s="60">
        <v>2</v>
      </c>
      <c r="I25" s="60" t="s">
        <v>159</v>
      </c>
      <c r="J25" s="60">
        <v>5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0</v>
      </c>
      <c r="S25" s="60" t="s">
        <v>159</v>
      </c>
      <c r="T25" s="60">
        <v>6</v>
      </c>
      <c r="U25" s="36" t="s">
        <v>136</v>
      </c>
      <c r="V25" s="34" t="s">
        <v>29</v>
      </c>
      <c r="W25" s="60"/>
      <c r="X25" s="60" t="s">
        <v>159</v>
      </c>
      <c r="Y25" s="60"/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-3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170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/>
      <c r="S27" s="59" t="s">
        <v>159</v>
      </c>
      <c r="T27" s="59"/>
      <c r="U27" s="25"/>
      <c r="V27" s="23"/>
      <c r="W27" s="59"/>
      <c r="X27" s="59" t="s">
        <v>159</v>
      </c>
      <c r="Y27" s="59"/>
      <c r="Z27" s="25"/>
      <c r="AA27" s="23"/>
      <c r="AB27" s="59"/>
      <c r="AC27" s="59" t="s">
        <v>159</v>
      </c>
      <c r="AD27" s="59"/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/>
      <c r="AR27" s="59" t="s">
        <v>159</v>
      </c>
      <c r="AS27" s="59"/>
      <c r="AT27" s="24"/>
      <c r="AU27" s="74">
        <f>+B26+G26+L26+Q26+V26+AA26+AF26+AK26+AP26</f>
        <v>4</v>
      </c>
      <c r="AV27" s="29">
        <f>+C26+H26+M26+R26+W26+AB26+AG26+AL26+AQ26</f>
        <v>2</v>
      </c>
      <c r="AW27" s="30">
        <f>+AU27+AV27</f>
        <v>6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2</v>
      </c>
      <c r="BA27" s="31">
        <f>+C28+H28+M28+R28+W28+AB28+AG28+AL28+AQ28</f>
        <v>8</v>
      </c>
      <c r="BB27" s="29" t="s">
        <v>31</v>
      </c>
      <c r="BC27" s="30">
        <f>+E28+J28+O28+T28+Y28+AD28+AI28+AN28+AS28</f>
        <v>4</v>
      </c>
      <c r="BD27" s="75">
        <f>IF(BC27=0,"10.000",BA27/(BA27+BC27)*10)</f>
        <v>6.6666666666666661</v>
      </c>
      <c r="BE27" s="96">
        <f>RANK(BF27,$BF$6:$BF$30)</f>
        <v>5</v>
      </c>
      <c r="BF27" s="32">
        <f>AW27*1000+AV27*100+AZ28*10+BD27</f>
        <v>6226.666666666667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/>
      <c r="S28" s="60" t="s">
        <v>159</v>
      </c>
      <c r="T28" s="60"/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/>
      <c r="AC28" s="60" t="s">
        <v>159</v>
      </c>
      <c r="AD28" s="60"/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159</v>
      </c>
      <c r="AS28" s="60"/>
      <c r="AT28" s="36" t="s">
        <v>136</v>
      </c>
      <c r="AU28" s="76"/>
      <c r="AV28" s="77"/>
      <c r="AW28" s="78"/>
      <c r="AX28" s="77"/>
      <c r="AY28" s="77"/>
      <c r="AZ28" s="79">
        <f>+AX27-AZ27</f>
        <v>2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/>
      <c r="N30" s="59" t="s">
        <v>159</v>
      </c>
      <c r="O30" s="59"/>
      <c r="P30" s="25"/>
      <c r="Q30" s="23"/>
      <c r="R30" s="59"/>
      <c r="S30" s="59" t="s">
        <v>159</v>
      </c>
      <c r="T30" s="59"/>
      <c r="U30" s="25"/>
      <c r="V30" s="23"/>
      <c r="W30" s="59"/>
      <c r="X30" s="59" t="s">
        <v>159</v>
      </c>
      <c r="Y30" s="59"/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6</v>
      </c>
      <c r="AV30" s="29">
        <f>+C29+H29+M29+R29+W29+AB29+AG29+AL29+AQ29</f>
        <v>0</v>
      </c>
      <c r="AW30" s="30">
        <f>+AU30+AV30</f>
        <v>6</v>
      </c>
      <c r="AX30" s="29">
        <f>+C30+H30+M30+R30+W30+AB30+AG30+AL30+AQ30</f>
        <v>1</v>
      </c>
      <c r="AY30" s="29" t="s">
        <v>31</v>
      </c>
      <c r="AZ30" s="29">
        <f>+E30+J30+O30+T30+Y30+AD30+AI30+AN30+AS30</f>
        <v>8</v>
      </c>
      <c r="BA30" s="31">
        <f>+C31+H31+M31+R31+W31+AB31+AG31+AL31+AQ31</f>
        <v>2</v>
      </c>
      <c r="BB30" s="29" t="s">
        <v>31</v>
      </c>
      <c r="BC30" s="30">
        <f>+E31+J31+O31+T31+Y31+AD31+AI31+AN31+AS31</f>
        <v>16</v>
      </c>
      <c r="BD30" s="75">
        <f>IF(BC30=0,"10.000",BA30/(BA30+BC30)*10)</f>
        <v>1.1111111111111112</v>
      </c>
      <c r="BE30" s="96">
        <f>RANK(BF30,$BF$6:$BF$30)</f>
        <v>7</v>
      </c>
      <c r="BF30" s="32">
        <f>AW30*1000+AV30*100+AZ31*10+BD30</f>
        <v>5931.1111111111113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/>
      <c r="N31" s="60" t="s">
        <v>159</v>
      </c>
      <c r="O31" s="60"/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/>
      <c r="X31" s="60" t="s">
        <v>159</v>
      </c>
      <c r="Y31" s="60"/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-7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11811023622047245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BB29" sqref="BB29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4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135" t="s">
        <v>135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/>
      <c r="S6" s="59" t="s">
        <v>159</v>
      </c>
      <c r="T6" s="59"/>
      <c r="U6" s="25"/>
      <c r="V6" s="23"/>
      <c r="W6" s="59"/>
      <c r="X6" s="59" t="s">
        <v>159</v>
      </c>
      <c r="Y6" s="59"/>
      <c r="Z6" s="25"/>
      <c r="AA6" s="23"/>
      <c r="AB6" s="59">
        <v>1</v>
      </c>
      <c r="AC6" s="59" t="s">
        <v>159</v>
      </c>
      <c r="AD6" s="59">
        <v>2</v>
      </c>
      <c r="AE6" s="24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4"/>
      <c r="AP6" s="74">
        <f>+B5+G5+L5+Q5+V5+AA5+AF5+AK5</f>
        <v>6</v>
      </c>
      <c r="AQ6" s="29">
        <f>+C5+H5+M5+R5+W5+AB5+AG5+AL5</f>
        <v>0</v>
      </c>
      <c r="AR6" s="30">
        <f>+AP6+AQ6</f>
        <v>6</v>
      </c>
      <c r="AS6" s="29">
        <f>+C6+H6+M6+R6+W6+AB6+AG6+AL6</f>
        <v>2</v>
      </c>
      <c r="AT6" s="29" t="s">
        <v>31</v>
      </c>
      <c r="AU6" s="29">
        <f>+E6+J6+O6+T6+Y6+AD6+AI6+AN6</f>
        <v>7</v>
      </c>
      <c r="AV6" s="31">
        <f>+C7+H7+M7+R7+W7+AB7+AG7+AL7</f>
        <v>5</v>
      </c>
      <c r="AW6" s="29" t="s">
        <v>31</v>
      </c>
      <c r="AX6" s="30">
        <f>+E7+J7+O7+T7+Y7+AD7+AI7+AN7</f>
        <v>15</v>
      </c>
      <c r="AY6" s="75">
        <f>IF(AX6=0,"10.000",AV6/(AV6+AX6)*10)</f>
        <v>2.5</v>
      </c>
      <c r="AZ6" s="96">
        <f>RANK(BA6,$BA$6:$BA$28)</f>
        <v>7</v>
      </c>
      <c r="BA6" s="32">
        <f>AR6*1000+AQ6*100+AU7*10+AY6</f>
        <v>5952.5</v>
      </c>
    </row>
    <row r="7" spans="1:53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159</v>
      </c>
      <c r="T7" s="60"/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2</v>
      </c>
      <c r="AC7" s="60" t="s">
        <v>159</v>
      </c>
      <c r="AD7" s="60">
        <v>5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76"/>
      <c r="AQ7" s="77"/>
      <c r="AR7" s="78"/>
      <c r="AS7" s="77"/>
      <c r="AT7" s="77"/>
      <c r="AU7" s="79">
        <f>+AS6-AU6</f>
        <v>-5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135" t="s">
        <v>45</v>
      </c>
      <c r="B8" s="52"/>
      <c r="C8" s="56"/>
      <c r="D8" s="24"/>
      <c r="E8" s="24"/>
      <c r="F8" s="25"/>
      <c r="G8" s="23"/>
      <c r="H8" s="24"/>
      <c r="I8" s="24"/>
      <c r="J8" s="24"/>
      <c r="K8" s="24"/>
      <c r="L8" s="52">
        <v>2</v>
      </c>
      <c r="M8" s="56"/>
      <c r="N8" s="24"/>
      <c r="O8" s="24"/>
      <c r="P8" s="25"/>
      <c r="Q8" s="52"/>
      <c r="R8" s="56"/>
      <c r="S8" s="24"/>
      <c r="T8" s="24"/>
      <c r="U8" s="25"/>
      <c r="V8" s="52">
        <v>2</v>
      </c>
      <c r="W8" s="56"/>
      <c r="X8" s="24"/>
      <c r="Y8" s="24"/>
      <c r="Z8" s="24"/>
      <c r="AA8" s="52"/>
      <c r="AB8" s="56"/>
      <c r="AC8" s="24"/>
      <c r="AD8" s="24"/>
      <c r="AE8" s="25"/>
      <c r="AF8" s="52">
        <v>2</v>
      </c>
      <c r="AG8" s="56"/>
      <c r="AH8" s="24"/>
      <c r="AI8" s="24"/>
      <c r="AJ8" s="25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135" t="s">
        <v>175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4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4"/>
      <c r="AA9" s="23"/>
      <c r="AB9" s="59"/>
      <c r="AC9" s="59" t="s">
        <v>159</v>
      </c>
      <c r="AD9" s="59"/>
      <c r="AE9" s="24"/>
      <c r="AF9" s="23"/>
      <c r="AG9" s="59">
        <v>0</v>
      </c>
      <c r="AH9" s="59" t="s">
        <v>159</v>
      </c>
      <c r="AI9" s="59">
        <v>3</v>
      </c>
      <c r="AJ9" s="25"/>
      <c r="AK9" s="23"/>
      <c r="AL9" s="59"/>
      <c r="AM9" s="59" t="s">
        <v>159</v>
      </c>
      <c r="AN9" s="59"/>
      <c r="AO9" s="24"/>
      <c r="AP9" s="74">
        <f>+B8+G8+L8+Q8+V8+AA8+AF8+AK8</f>
        <v>6</v>
      </c>
      <c r="AQ9" s="29">
        <f>+C8+H8+M8+R8+W8+AB8+AG8+AL8</f>
        <v>0</v>
      </c>
      <c r="AR9" s="30">
        <f>+AP9+AQ9</f>
        <v>6</v>
      </c>
      <c r="AS9" s="122">
        <f>+C9+H9+M9+R9+W9+AB9+AG9+AL9</f>
        <v>2</v>
      </c>
      <c r="AT9" s="29" t="s">
        <v>31</v>
      </c>
      <c r="AU9" s="122">
        <f>+E9+J9+O9+T9+Y9+AD9+AI9+AN9</f>
        <v>7</v>
      </c>
      <c r="AV9" s="123">
        <f>+C10+H10+M10+R10+W10+AB10+AG10+AL10</f>
        <v>5</v>
      </c>
      <c r="AW9" s="29" t="s">
        <v>31</v>
      </c>
      <c r="AX9" s="124">
        <f>+E10+J10+O10+T10+Y10+AD10+AI10+AN10</f>
        <v>14</v>
      </c>
      <c r="AY9" s="75">
        <f>IF(AX9=0,"10.000",AV9/(AV9+AX9)*10)</f>
        <v>2.6315789473684208</v>
      </c>
      <c r="AZ9" s="96">
        <f>RANK(BA9,$BA$6:$BA$28)</f>
        <v>6</v>
      </c>
      <c r="BA9" s="32">
        <f>AR9*1000+AQ9*100+AU10*10+AY9</f>
        <v>5952.6315789473683</v>
      </c>
    </row>
    <row r="10" spans="1:53" ht="14.25" customHeight="1" x14ac:dyDescent="0.2">
      <c r="A10" s="135" t="s">
        <v>176</v>
      </c>
      <c r="B10" s="34" t="s">
        <v>29</v>
      </c>
      <c r="C10" s="60"/>
      <c r="D10" s="60" t="s">
        <v>28</v>
      </c>
      <c r="E10" s="60"/>
      <c r="F10" s="36" t="s">
        <v>30</v>
      </c>
      <c r="G10" s="34"/>
      <c r="H10" s="35"/>
      <c r="I10" s="24"/>
      <c r="J10" s="24"/>
      <c r="K10" s="24"/>
      <c r="L10" s="34" t="s">
        <v>29</v>
      </c>
      <c r="M10" s="60">
        <v>3</v>
      </c>
      <c r="N10" s="60" t="s">
        <v>159</v>
      </c>
      <c r="O10" s="60">
        <v>4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/>
      <c r="AC10" s="60" t="s">
        <v>159</v>
      </c>
      <c r="AD10" s="60"/>
      <c r="AE10" s="36" t="s">
        <v>136</v>
      </c>
      <c r="AF10" s="34" t="s">
        <v>29</v>
      </c>
      <c r="AG10" s="60">
        <v>0</v>
      </c>
      <c r="AH10" s="60" t="s">
        <v>159</v>
      </c>
      <c r="AI10" s="60">
        <v>6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76"/>
      <c r="AQ10" s="29"/>
      <c r="AR10" s="30"/>
      <c r="AS10" s="29"/>
      <c r="AT10" s="29"/>
      <c r="AU10" s="79">
        <f>+AS9-AU9</f>
        <v>-5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140" t="s">
        <v>19</v>
      </c>
      <c r="B11" s="52"/>
      <c r="C11" s="56"/>
      <c r="D11" s="24"/>
      <c r="E11" s="24"/>
      <c r="F11" s="25"/>
      <c r="G11" s="52">
        <v>2</v>
      </c>
      <c r="H11" s="56">
        <v>1</v>
      </c>
      <c r="I11" s="24"/>
      <c r="J11" s="24"/>
      <c r="K11" s="25"/>
      <c r="L11" s="41"/>
      <c r="M11" s="43"/>
      <c r="N11" s="43"/>
      <c r="O11" s="43"/>
      <c r="P11" s="43"/>
      <c r="Q11" s="52">
        <v>2</v>
      </c>
      <c r="R11" s="56"/>
      <c r="S11" s="24"/>
      <c r="T11" s="24"/>
      <c r="U11" s="25"/>
      <c r="V11" s="52"/>
      <c r="W11" s="56"/>
      <c r="X11" s="24"/>
      <c r="Y11" s="24"/>
      <c r="Z11" s="25"/>
      <c r="AA11" s="52">
        <v>2</v>
      </c>
      <c r="AB11" s="56"/>
      <c r="AC11" s="24"/>
      <c r="AD11" s="24"/>
      <c r="AE11" s="24"/>
      <c r="AF11" s="52"/>
      <c r="AG11" s="56"/>
      <c r="AH11" s="24"/>
      <c r="AI11" s="24"/>
      <c r="AJ11" s="25"/>
      <c r="AK11" s="52"/>
      <c r="AL11" s="56"/>
      <c r="AM11" s="24"/>
      <c r="AN11" s="24"/>
      <c r="AO11" s="24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135" t="s">
        <v>177</v>
      </c>
      <c r="B12" s="23"/>
      <c r="C12" s="59"/>
      <c r="D12" s="59" t="s">
        <v>159</v>
      </c>
      <c r="E12" s="59"/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4"/>
      <c r="V12" s="23"/>
      <c r="W12" s="59"/>
      <c r="X12" s="59" t="s">
        <v>159</v>
      </c>
      <c r="Y12" s="59"/>
      <c r="Z12" s="25"/>
      <c r="AA12" s="23"/>
      <c r="AB12" s="59">
        <v>0</v>
      </c>
      <c r="AC12" s="59" t="s">
        <v>159</v>
      </c>
      <c r="AD12" s="59">
        <v>3</v>
      </c>
      <c r="AE12" s="24"/>
      <c r="AF12" s="23"/>
      <c r="AG12" s="59"/>
      <c r="AH12" s="59" t="s">
        <v>159</v>
      </c>
      <c r="AI12" s="59"/>
      <c r="AJ12" s="25"/>
      <c r="AK12" s="23"/>
      <c r="AL12" s="59"/>
      <c r="AM12" s="59" t="s">
        <v>159</v>
      </c>
      <c r="AN12" s="59"/>
      <c r="AO12" s="24"/>
      <c r="AP12" s="74">
        <f>+B11+G11+L11+Q11+V11+AA11+AF11+AK11</f>
        <v>6</v>
      </c>
      <c r="AQ12" s="29">
        <f>+C11+H11+M11+R11+W11+AB11+AG11+AL11</f>
        <v>1</v>
      </c>
      <c r="AR12" s="30">
        <f>+AP12+AQ12</f>
        <v>7</v>
      </c>
      <c r="AS12" s="122">
        <f>+C12+H12+M12+R12+W12+AB12+AG12+AL12</f>
        <v>2</v>
      </c>
      <c r="AT12" s="29" t="s">
        <v>31</v>
      </c>
      <c r="AU12" s="122">
        <f>+E12+J12+O12+T12+Y12+AD12+AI12+AN12</f>
        <v>7</v>
      </c>
      <c r="AV12" s="123">
        <f>+C13+H13+M13+R13+W13+AB13+AG13+AL13</f>
        <v>4</v>
      </c>
      <c r="AW12" s="29" t="s">
        <v>31</v>
      </c>
      <c r="AX12" s="124">
        <f>+E13+J13+O13+T13+Y13+AD13+AI13+AN13</f>
        <v>15</v>
      </c>
      <c r="AY12" s="75">
        <f>IF(AX12=0,"10.000",AV12/(AV12+AX12)*10)</f>
        <v>2.1052631578947367</v>
      </c>
      <c r="AZ12" s="96">
        <f>RANK(BA12,$BA$6:$BA$28)</f>
        <v>5</v>
      </c>
      <c r="BA12" s="32">
        <f>AR12*1000+AQ12*100+AU13*10+AY12</f>
        <v>7052.105263157895</v>
      </c>
    </row>
    <row r="13" spans="1:53" ht="14.25" customHeight="1" x14ac:dyDescent="0.2">
      <c r="A13" s="138"/>
      <c r="B13" s="34" t="s">
        <v>29</v>
      </c>
      <c r="C13" s="60"/>
      <c r="D13" s="60" t="s">
        <v>28</v>
      </c>
      <c r="E13" s="60"/>
      <c r="F13" s="36" t="s">
        <v>30</v>
      </c>
      <c r="G13" s="34" t="s">
        <v>29</v>
      </c>
      <c r="H13" s="60">
        <v>4</v>
      </c>
      <c r="I13" s="60" t="s">
        <v>28</v>
      </c>
      <c r="J13" s="60">
        <v>3</v>
      </c>
      <c r="K13" s="36" t="s">
        <v>30</v>
      </c>
      <c r="L13" s="34"/>
      <c r="M13" s="35"/>
      <c r="N13" s="35"/>
      <c r="O13" s="35"/>
      <c r="P13" s="35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/>
      <c r="X13" s="60" t="s">
        <v>159</v>
      </c>
      <c r="Y13" s="60"/>
      <c r="Z13" s="36" t="s">
        <v>136</v>
      </c>
      <c r="AA13" s="34" t="s">
        <v>29</v>
      </c>
      <c r="AB13" s="60">
        <v>0</v>
      </c>
      <c r="AC13" s="60" t="s">
        <v>159</v>
      </c>
      <c r="AD13" s="60">
        <v>6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/>
      <c r="AM13" s="60" t="s">
        <v>159</v>
      </c>
      <c r="AN13" s="60"/>
      <c r="AO13" s="36" t="s">
        <v>136</v>
      </c>
      <c r="AP13" s="76"/>
      <c r="AQ13" s="77"/>
      <c r="AR13" s="78"/>
      <c r="AS13" s="77"/>
      <c r="AT13" s="77"/>
      <c r="AU13" s="79">
        <f>+AS12-AU12</f>
        <v>-5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135" t="s">
        <v>20</v>
      </c>
      <c r="B14" s="52"/>
      <c r="C14" s="56"/>
      <c r="D14" s="24"/>
      <c r="E14" s="24"/>
      <c r="F14" s="25"/>
      <c r="G14" s="52"/>
      <c r="H14" s="56"/>
      <c r="I14" s="24"/>
      <c r="J14" s="24"/>
      <c r="K14" s="25"/>
      <c r="L14" s="52">
        <v>2</v>
      </c>
      <c r="M14" s="56">
        <v>1</v>
      </c>
      <c r="N14" s="24"/>
      <c r="O14" s="24"/>
      <c r="P14" s="25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5"/>
      <c r="AA14" s="52"/>
      <c r="AB14" s="56"/>
      <c r="AC14" s="24"/>
      <c r="AD14" s="24"/>
      <c r="AE14" s="25"/>
      <c r="AF14" s="52"/>
      <c r="AG14" s="56"/>
      <c r="AH14" s="24"/>
      <c r="AI14" s="24"/>
      <c r="AJ14" s="25"/>
      <c r="AK14" s="52">
        <v>2</v>
      </c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35" t="s">
        <v>99</v>
      </c>
      <c r="B15" s="23"/>
      <c r="C15" s="59"/>
      <c r="D15" s="59" t="s">
        <v>159</v>
      </c>
      <c r="E15" s="59"/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4"/>
      <c r="AA15" s="23"/>
      <c r="AB15" s="59"/>
      <c r="AC15" s="59" t="s">
        <v>159</v>
      </c>
      <c r="AD15" s="59"/>
      <c r="AE15" s="25"/>
      <c r="AF15" s="23"/>
      <c r="AG15" s="59"/>
      <c r="AH15" s="59" t="s">
        <v>159</v>
      </c>
      <c r="AI15" s="59"/>
      <c r="AJ15" s="25"/>
      <c r="AK15" s="23"/>
      <c r="AL15" s="59">
        <v>1</v>
      </c>
      <c r="AM15" s="59" t="s">
        <v>159</v>
      </c>
      <c r="AN15" s="59">
        <v>2</v>
      </c>
      <c r="AO15" s="24"/>
      <c r="AP15" s="74">
        <f>+B14+G14+L14+Q14+V14+AA14+AF14+AK14</f>
        <v>6</v>
      </c>
      <c r="AQ15" s="29">
        <f>+C14+H14+M14+R14+W14+AB14+AG14+AL14</f>
        <v>2</v>
      </c>
      <c r="AR15" s="30">
        <f>+AP15+AQ15</f>
        <v>8</v>
      </c>
      <c r="AS15" s="122">
        <f>+C15+H15+M15+R15+W15+AB15+AG15+AL15</f>
        <v>6</v>
      </c>
      <c r="AT15" s="29" t="s">
        <v>31</v>
      </c>
      <c r="AU15" s="122">
        <f>+E15+J15+O15+T15+Y15+AD15+AI15+AN15</f>
        <v>3</v>
      </c>
      <c r="AV15" s="123">
        <f>+C16+H16+M16+R16+W16+AB16+AG16+AL16</f>
        <v>12</v>
      </c>
      <c r="AW15" s="29" t="s">
        <v>31</v>
      </c>
      <c r="AX15" s="124">
        <f>+E16+J16+O16+T16+Y16+AD16+AI16+AN16</f>
        <v>7</v>
      </c>
      <c r="AY15" s="75">
        <f>IF(AX15=0,"10.000",AV15/(AV15+AX15)*10)</f>
        <v>6.3157894736842106</v>
      </c>
      <c r="AZ15" s="96">
        <f>RANK(BA15,$BA$6:$BA$28)</f>
        <v>3</v>
      </c>
      <c r="BA15" s="32">
        <f>AR15*1000+AQ15*100+AU16*10+AY15</f>
        <v>8236.3157894736851</v>
      </c>
    </row>
    <row r="16" spans="1:53" ht="14.25" customHeight="1" x14ac:dyDescent="0.2">
      <c r="A16" s="135"/>
      <c r="B16" s="34" t="s">
        <v>29</v>
      </c>
      <c r="C16" s="60"/>
      <c r="D16" s="60" t="s">
        <v>28</v>
      </c>
      <c r="E16" s="60"/>
      <c r="F16" s="36" t="s">
        <v>30</v>
      </c>
      <c r="G16" s="34" t="s">
        <v>29</v>
      </c>
      <c r="H16" s="60"/>
      <c r="I16" s="60" t="s">
        <v>28</v>
      </c>
      <c r="J16" s="60"/>
      <c r="K16" s="36" t="s">
        <v>30</v>
      </c>
      <c r="L16" s="34" t="s">
        <v>29</v>
      </c>
      <c r="M16" s="60">
        <v>6</v>
      </c>
      <c r="N16" s="60" t="s">
        <v>28</v>
      </c>
      <c r="O16" s="60">
        <v>0</v>
      </c>
      <c r="P16" s="36" t="s">
        <v>30</v>
      </c>
      <c r="Q16" s="34"/>
      <c r="R16" s="35"/>
      <c r="S16" s="24"/>
      <c r="T16" s="24"/>
      <c r="U16" s="24"/>
      <c r="V16" s="34" t="s">
        <v>29</v>
      </c>
      <c r="W16" s="60">
        <v>4</v>
      </c>
      <c r="X16" s="60" t="s">
        <v>159</v>
      </c>
      <c r="Y16" s="60">
        <v>3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/>
      <c r="AH16" s="60" t="s">
        <v>159</v>
      </c>
      <c r="AI16" s="60"/>
      <c r="AJ16" s="36" t="s">
        <v>136</v>
      </c>
      <c r="AK16" s="34" t="s">
        <v>29</v>
      </c>
      <c r="AL16" s="60">
        <v>2</v>
      </c>
      <c r="AM16" s="60" t="s">
        <v>159</v>
      </c>
      <c r="AN16" s="60">
        <v>4</v>
      </c>
      <c r="AO16" s="36" t="s">
        <v>136</v>
      </c>
      <c r="AP16" s="76"/>
      <c r="AQ16" s="29"/>
      <c r="AR16" s="30"/>
      <c r="AS16" s="29"/>
      <c r="AT16" s="29"/>
      <c r="AU16" s="79">
        <f>+AS15-AU15</f>
        <v>3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140" t="s">
        <v>21</v>
      </c>
      <c r="B17" s="52"/>
      <c r="C17" s="56"/>
      <c r="D17" s="24"/>
      <c r="E17" s="24"/>
      <c r="F17" s="25"/>
      <c r="G17" s="52">
        <v>2</v>
      </c>
      <c r="H17" s="56">
        <v>1</v>
      </c>
      <c r="I17" s="24"/>
      <c r="J17" s="24"/>
      <c r="K17" s="25"/>
      <c r="L17" s="52"/>
      <c r="M17" s="56"/>
      <c r="N17" s="24"/>
      <c r="O17" s="24"/>
      <c r="P17" s="25"/>
      <c r="Q17" s="52">
        <v>2</v>
      </c>
      <c r="R17" s="56"/>
      <c r="S17" s="24"/>
      <c r="T17" s="24"/>
      <c r="U17" s="25"/>
      <c r="V17" s="41"/>
      <c r="W17" s="43"/>
      <c r="X17" s="43"/>
      <c r="Y17" s="43"/>
      <c r="Z17" s="43"/>
      <c r="AA17" s="52"/>
      <c r="AB17" s="56"/>
      <c r="AC17" s="24"/>
      <c r="AD17" s="24"/>
      <c r="AE17" s="25"/>
      <c r="AF17" s="52">
        <v>2</v>
      </c>
      <c r="AG17" s="56"/>
      <c r="AH17" s="24"/>
      <c r="AI17" s="24"/>
      <c r="AJ17" s="25"/>
      <c r="AK17" s="52"/>
      <c r="AL17" s="56"/>
      <c r="AM17" s="24"/>
      <c r="AN17" s="24"/>
      <c r="AO17" s="24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35" t="s">
        <v>100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/>
      <c r="N18" s="59" t="s">
        <v>159</v>
      </c>
      <c r="O18" s="59"/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/>
      <c r="AC18" s="59" t="s">
        <v>159</v>
      </c>
      <c r="AD18" s="59"/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/>
      <c r="AM18" s="59" t="s">
        <v>159</v>
      </c>
      <c r="AN18" s="59"/>
      <c r="AO18" s="24"/>
      <c r="AP18" s="74">
        <f>+B17+G17+L17+Q17+V17+AA17+AF17+AK17</f>
        <v>6</v>
      </c>
      <c r="AQ18" s="29">
        <f>+C17+H17+M17+R17+W17+AB17+AG17+AL17</f>
        <v>1</v>
      </c>
      <c r="AR18" s="30">
        <f>+AP18+AQ18</f>
        <v>7</v>
      </c>
      <c r="AS18" s="122">
        <f>+C18+H18+M18+R18+W18+AB18+AG18+AL18</f>
        <v>3</v>
      </c>
      <c r="AT18" s="29" t="s">
        <v>31</v>
      </c>
      <c r="AU18" s="122">
        <f>+E18+J18+O18+T18+Y18+AD18+AI18+AN18</f>
        <v>6</v>
      </c>
      <c r="AV18" s="123">
        <f>+C19+H19+M19+R19+W19+AB19+AG19+AL19</f>
        <v>7</v>
      </c>
      <c r="AW18" s="29" t="s">
        <v>31</v>
      </c>
      <c r="AX18" s="124">
        <f>+E19+J19+O19+T19+Y19+AD19+AI19+AN19</f>
        <v>12</v>
      </c>
      <c r="AY18" s="75">
        <f>IF(AX18=0,"10.000",AV18/(AV18+AX18)*10)</f>
        <v>3.6842105263157894</v>
      </c>
      <c r="AZ18" s="96">
        <f>RANK(BA18,$BA$6:$BA$28)</f>
        <v>4</v>
      </c>
      <c r="BA18" s="32">
        <f>AR18*1000+AQ18*100+AU19*10+AY18</f>
        <v>7073.6842105263158</v>
      </c>
    </row>
    <row r="19" spans="1:53" ht="14.25" customHeight="1" x14ac:dyDescent="0.2">
      <c r="A19" s="138"/>
      <c r="B19" s="34" t="s">
        <v>29</v>
      </c>
      <c r="C19" s="60"/>
      <c r="D19" s="60" t="s">
        <v>28</v>
      </c>
      <c r="E19" s="60"/>
      <c r="F19" s="36" t="s">
        <v>30</v>
      </c>
      <c r="G19" s="34" t="s">
        <v>29</v>
      </c>
      <c r="H19" s="60">
        <v>4</v>
      </c>
      <c r="I19" s="60" t="s">
        <v>28</v>
      </c>
      <c r="J19" s="60">
        <v>2</v>
      </c>
      <c r="K19" s="36" t="s">
        <v>30</v>
      </c>
      <c r="L19" s="34" t="s">
        <v>29</v>
      </c>
      <c r="M19" s="60"/>
      <c r="N19" s="60" t="s">
        <v>28</v>
      </c>
      <c r="O19" s="60"/>
      <c r="P19" s="36" t="s">
        <v>30</v>
      </c>
      <c r="Q19" s="34" t="s">
        <v>29</v>
      </c>
      <c r="R19" s="60">
        <v>3</v>
      </c>
      <c r="S19" s="60" t="s">
        <v>28</v>
      </c>
      <c r="T19" s="60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159</v>
      </c>
      <c r="AD19" s="60"/>
      <c r="AE19" s="36" t="s">
        <v>136</v>
      </c>
      <c r="AF19" s="34" t="s">
        <v>29</v>
      </c>
      <c r="AG19" s="60">
        <v>0</v>
      </c>
      <c r="AH19" s="60" t="s">
        <v>159</v>
      </c>
      <c r="AI19" s="60">
        <v>6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76"/>
      <c r="AQ19" s="77"/>
      <c r="AR19" s="78"/>
      <c r="AS19" s="77"/>
      <c r="AT19" s="77"/>
      <c r="AU19" s="79">
        <f>+AS18-AU18</f>
        <v>-3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135" t="s">
        <v>22</v>
      </c>
      <c r="B20" s="52">
        <v>2</v>
      </c>
      <c r="C20" s="56">
        <v>1</v>
      </c>
      <c r="D20" s="24"/>
      <c r="E20" s="24"/>
      <c r="F20" s="25"/>
      <c r="G20" s="52"/>
      <c r="H20" s="56"/>
      <c r="I20" s="24"/>
      <c r="J20" s="24"/>
      <c r="K20" s="25"/>
      <c r="L20" s="52">
        <v>2</v>
      </c>
      <c r="M20" s="56">
        <v>1</v>
      </c>
      <c r="N20" s="24"/>
      <c r="O20" s="24"/>
      <c r="P20" s="25"/>
      <c r="Q20" s="52"/>
      <c r="R20" s="56"/>
      <c r="S20" s="24"/>
      <c r="T20" s="24"/>
      <c r="U20" s="25"/>
      <c r="V20" s="52"/>
      <c r="W20" s="56"/>
      <c r="X20" s="24"/>
      <c r="Y20" s="24"/>
      <c r="Z20" s="25"/>
      <c r="AA20" s="23"/>
      <c r="AB20" s="24"/>
      <c r="AC20" s="24"/>
      <c r="AD20" s="24"/>
      <c r="AE20" s="24"/>
      <c r="AF20" s="52"/>
      <c r="AG20" s="56"/>
      <c r="AH20" s="24"/>
      <c r="AI20" s="24"/>
      <c r="AJ20" s="25"/>
      <c r="AK20" s="52">
        <v>2</v>
      </c>
      <c r="AL20" s="56">
        <v>1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135" t="s">
        <v>172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/>
      <c r="I21" s="59" t="s">
        <v>159</v>
      </c>
      <c r="J21" s="59"/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/>
      <c r="S21" s="59" t="s">
        <v>159</v>
      </c>
      <c r="T21" s="59"/>
      <c r="U21" s="25"/>
      <c r="V21" s="23"/>
      <c r="W21" s="59"/>
      <c r="X21" s="59" t="s">
        <v>159</v>
      </c>
      <c r="Y21" s="59"/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4"/>
      <c r="AP21" s="74">
        <f>+B20+G20+L20+Q20+V20+AA20+AF20+AK20</f>
        <v>6</v>
      </c>
      <c r="AQ21" s="29">
        <f>+C20+H20+M20+R20+W20+AB20+AG20+AL20</f>
        <v>3</v>
      </c>
      <c r="AR21" s="30">
        <f>+AP21+AQ21</f>
        <v>9</v>
      </c>
      <c r="AS21" s="122">
        <f>+C21+H21+M21+R21+W21+AB21+AG21+AL21</f>
        <v>7</v>
      </c>
      <c r="AT21" s="29" t="s">
        <v>31</v>
      </c>
      <c r="AU21" s="122">
        <f>+E21+J21+O21+T21+Y21+AD21+AI21+AN21</f>
        <v>2</v>
      </c>
      <c r="AV21" s="123">
        <f>+C22+H22+M22+R22+W22+AB22+AG22+AL22</f>
        <v>15</v>
      </c>
      <c r="AW21" s="29" t="s">
        <v>31</v>
      </c>
      <c r="AX21" s="124">
        <f>+E22+J22+O22+T22+Y22+AD22+AI22+AN22</f>
        <v>4</v>
      </c>
      <c r="AY21" s="75">
        <f>IF(AX21=0,"10.000",AV21/(AV21+AX21)*10)</f>
        <v>7.8947368421052637</v>
      </c>
      <c r="AZ21" s="96">
        <f>RANK(BA21,$BA$6:$BA$28)</f>
        <v>2</v>
      </c>
      <c r="BA21" s="32">
        <f>AR21*1000+AQ21*100+AU22*10+AY21</f>
        <v>9357.894736842105</v>
      </c>
    </row>
    <row r="22" spans="1:53" ht="14.25" customHeight="1" x14ac:dyDescent="0.2">
      <c r="A22" s="135"/>
      <c r="B22" s="34" t="s">
        <v>29</v>
      </c>
      <c r="C22" s="60">
        <v>5</v>
      </c>
      <c r="D22" s="60" t="s">
        <v>28</v>
      </c>
      <c r="E22" s="60">
        <v>2</v>
      </c>
      <c r="F22" s="36" t="s">
        <v>30</v>
      </c>
      <c r="G22" s="34" t="s">
        <v>29</v>
      </c>
      <c r="H22" s="60"/>
      <c r="I22" s="60" t="s">
        <v>28</v>
      </c>
      <c r="J22" s="60"/>
      <c r="K22" s="36" t="s">
        <v>30</v>
      </c>
      <c r="L22" s="34" t="s">
        <v>29</v>
      </c>
      <c r="M22" s="60">
        <v>6</v>
      </c>
      <c r="N22" s="60" t="s">
        <v>28</v>
      </c>
      <c r="O22" s="60">
        <v>0</v>
      </c>
      <c r="P22" s="36" t="s">
        <v>30</v>
      </c>
      <c r="Q22" s="34" t="s">
        <v>29</v>
      </c>
      <c r="R22" s="60"/>
      <c r="S22" s="60" t="s">
        <v>28</v>
      </c>
      <c r="T22" s="60"/>
      <c r="U22" s="36" t="s">
        <v>30</v>
      </c>
      <c r="V22" s="34" t="s">
        <v>29</v>
      </c>
      <c r="W22" s="60"/>
      <c r="X22" s="60" t="s">
        <v>28</v>
      </c>
      <c r="Y22" s="60"/>
      <c r="Z22" s="36" t="s">
        <v>30</v>
      </c>
      <c r="AA22" s="34"/>
      <c r="AB22" s="35"/>
      <c r="AC22" s="24"/>
      <c r="AD22" s="24"/>
      <c r="AE22" s="24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76"/>
      <c r="AQ22" s="29"/>
      <c r="AR22" s="30"/>
      <c r="AS22" s="29"/>
      <c r="AT22" s="29"/>
      <c r="AU22" s="79">
        <f>+AS21-AU21</f>
        <v>5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5"/>
      <c r="G23" s="52">
        <v>2</v>
      </c>
      <c r="H23" s="56">
        <v>1</v>
      </c>
      <c r="I23" s="24"/>
      <c r="J23" s="24"/>
      <c r="K23" s="25"/>
      <c r="L23" s="52"/>
      <c r="M23" s="56"/>
      <c r="N23" s="24"/>
      <c r="O23" s="24"/>
      <c r="P23" s="25"/>
      <c r="Q23" s="52"/>
      <c r="R23" s="56"/>
      <c r="S23" s="24"/>
      <c r="T23" s="24"/>
      <c r="U23" s="25"/>
      <c r="V23" s="52">
        <v>2</v>
      </c>
      <c r="W23" s="56">
        <v>1</v>
      </c>
      <c r="X23" s="24"/>
      <c r="Y23" s="24"/>
      <c r="Z23" s="25"/>
      <c r="AA23" s="52"/>
      <c r="AB23" s="56"/>
      <c r="AC23" s="24"/>
      <c r="AD23" s="24"/>
      <c r="AE23" s="25"/>
      <c r="AF23" s="41"/>
      <c r="AG23" s="43"/>
      <c r="AH23" s="43"/>
      <c r="AI23" s="43"/>
      <c r="AJ23" s="43"/>
      <c r="AK23" s="52"/>
      <c r="AL23" s="56"/>
      <c r="AM23" s="24"/>
      <c r="AN23" s="24"/>
      <c r="AO23" s="24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135" t="s">
        <v>173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3</v>
      </c>
      <c r="I24" s="59" t="s">
        <v>159</v>
      </c>
      <c r="J24" s="59">
        <v>0</v>
      </c>
      <c r="K24" s="25"/>
      <c r="L24" s="23"/>
      <c r="M24" s="59"/>
      <c r="N24" s="59" t="s">
        <v>159</v>
      </c>
      <c r="O24" s="59"/>
      <c r="P24" s="25"/>
      <c r="Q24" s="23"/>
      <c r="R24" s="59"/>
      <c r="S24" s="59" t="s">
        <v>159</v>
      </c>
      <c r="T24" s="59"/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4"/>
      <c r="AP24" s="74">
        <f>+B23+G23+L23+Q23+V23+AA23+AF23+AK23</f>
        <v>6</v>
      </c>
      <c r="AQ24" s="29">
        <f>+C23+H23+M23+R23+W23+AB23+AG23+AL23</f>
        <v>3</v>
      </c>
      <c r="AR24" s="30">
        <f>+AP24+AQ24</f>
        <v>9</v>
      </c>
      <c r="AS24" s="122">
        <f>+C24+H24+M24+R24+W24+AB24+AG24+AL24</f>
        <v>9</v>
      </c>
      <c r="AT24" s="29" t="s">
        <v>31</v>
      </c>
      <c r="AU24" s="122">
        <f>+E24+J24+O24+T24+Y24+AD24+AI24+AN24</f>
        <v>0</v>
      </c>
      <c r="AV24" s="123">
        <f>+C25+H25+M25+R25+W25+AB25+AG25+AL25</f>
        <v>18</v>
      </c>
      <c r="AW24" s="29" t="s">
        <v>31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9400</v>
      </c>
    </row>
    <row r="25" spans="1:53" ht="14.25" customHeight="1" x14ac:dyDescent="0.2">
      <c r="A25" s="138"/>
      <c r="B25" s="34" t="s">
        <v>29</v>
      </c>
      <c r="C25" s="60">
        <v>6</v>
      </c>
      <c r="D25" s="60" t="s">
        <v>28</v>
      </c>
      <c r="E25" s="60">
        <v>0</v>
      </c>
      <c r="F25" s="36" t="s">
        <v>30</v>
      </c>
      <c r="G25" s="34" t="s">
        <v>29</v>
      </c>
      <c r="H25" s="60">
        <v>6</v>
      </c>
      <c r="I25" s="60" t="s">
        <v>28</v>
      </c>
      <c r="J25" s="60">
        <v>0</v>
      </c>
      <c r="K25" s="36" t="s">
        <v>30</v>
      </c>
      <c r="L25" s="34" t="s">
        <v>29</v>
      </c>
      <c r="M25" s="60"/>
      <c r="N25" s="60" t="s">
        <v>28</v>
      </c>
      <c r="O25" s="60"/>
      <c r="P25" s="36" t="s">
        <v>30</v>
      </c>
      <c r="Q25" s="34" t="s">
        <v>29</v>
      </c>
      <c r="R25" s="60"/>
      <c r="S25" s="60" t="s">
        <v>28</v>
      </c>
      <c r="T25" s="60"/>
      <c r="U25" s="36" t="s">
        <v>30</v>
      </c>
      <c r="V25" s="34" t="s">
        <v>29</v>
      </c>
      <c r="W25" s="60">
        <v>6</v>
      </c>
      <c r="X25" s="60" t="s">
        <v>28</v>
      </c>
      <c r="Y25" s="60">
        <v>0</v>
      </c>
      <c r="Z25" s="36" t="s">
        <v>30</v>
      </c>
      <c r="AA25" s="34" t="s">
        <v>29</v>
      </c>
      <c r="AB25" s="60"/>
      <c r="AC25" s="60" t="s">
        <v>28</v>
      </c>
      <c r="AD25" s="60"/>
      <c r="AE25" s="36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159</v>
      </c>
      <c r="AN25" s="60"/>
      <c r="AO25" s="36" t="s">
        <v>136</v>
      </c>
      <c r="AP25" s="76"/>
      <c r="AQ25" s="77"/>
      <c r="AR25" s="78"/>
      <c r="AS25" s="77"/>
      <c r="AT25" s="77"/>
      <c r="AU25" s="79">
        <f>+AS24-AU24</f>
        <v>9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135" t="s">
        <v>54</v>
      </c>
      <c r="B26" s="52">
        <v>1</v>
      </c>
      <c r="C26" s="56">
        <v>1</v>
      </c>
      <c r="D26" s="24"/>
      <c r="E26" s="24"/>
      <c r="F26" s="25"/>
      <c r="G26" s="52"/>
      <c r="H26" s="56"/>
      <c r="I26" s="24"/>
      <c r="J26" s="24"/>
      <c r="K26" s="25"/>
      <c r="L26" s="52"/>
      <c r="M26" s="56"/>
      <c r="N26" s="24"/>
      <c r="O26" s="24"/>
      <c r="P26" s="25"/>
      <c r="Q26" s="52">
        <v>1</v>
      </c>
      <c r="R26" s="56">
        <v>1</v>
      </c>
      <c r="S26" s="24"/>
      <c r="T26" s="24"/>
      <c r="U26" s="25"/>
      <c r="V26" s="52"/>
      <c r="W26" s="56"/>
      <c r="X26" s="24"/>
      <c r="Y26" s="24"/>
      <c r="Z26" s="25"/>
      <c r="AA26" s="52">
        <v>1</v>
      </c>
      <c r="AB26" s="56"/>
      <c r="AC26" s="24"/>
      <c r="AD26" s="24"/>
      <c r="AE26" s="25"/>
      <c r="AF26" s="52"/>
      <c r="AG26" s="56"/>
      <c r="AH26" s="24"/>
      <c r="AI26" s="24"/>
      <c r="AJ26" s="25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135" t="s">
        <v>174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159</v>
      </c>
      <c r="J27" s="59"/>
      <c r="K27" s="25"/>
      <c r="L27" s="23"/>
      <c r="M27" s="59"/>
      <c r="N27" s="59" t="s">
        <v>159</v>
      </c>
      <c r="O27" s="59"/>
      <c r="P27" s="25"/>
      <c r="Q27" s="23"/>
      <c r="R27" s="59">
        <v>2</v>
      </c>
      <c r="S27" s="59" t="s">
        <v>159</v>
      </c>
      <c r="T27" s="59">
        <v>1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74">
        <f>+B26+G26+L26+Q26+V26+AA26+AF26+AK26</f>
        <v>3</v>
      </c>
      <c r="AQ27" s="29">
        <f>+C26+H26+M26+R26+W26+AB26+AG26+AL26</f>
        <v>2</v>
      </c>
      <c r="AR27" s="128">
        <f>+AP27+AQ27</f>
        <v>5</v>
      </c>
      <c r="AS27" s="122">
        <f>+C27+H27+M27+R27+W27+AB27+AG27+AL27</f>
        <v>5</v>
      </c>
      <c r="AT27" s="29" t="s">
        <v>31</v>
      </c>
      <c r="AU27" s="122">
        <f>+E27+J27+O27+T27+Y27+AD27+AI27+AN27</f>
        <v>4</v>
      </c>
      <c r="AV27" s="123">
        <f>+C28+H28+M28+R28+W28+AB28+AG28+AL28</f>
        <v>10</v>
      </c>
      <c r="AW27" s="29" t="s">
        <v>31</v>
      </c>
      <c r="AX27" s="124">
        <f>+E28+J28+O28+T28+Y28+AD28+AI28+AN28</f>
        <v>8</v>
      </c>
      <c r="AY27" s="75">
        <f>IF(AX27=0,"10.000",AV27/(AV27+AX27)*10)</f>
        <v>5.5555555555555554</v>
      </c>
      <c r="AZ27" s="96">
        <f>RANK(BA27,$BA$6:$BA$28)</f>
        <v>8</v>
      </c>
      <c r="BA27" s="32">
        <f>AR27*1000+AQ27*100+AU28*10+AY27</f>
        <v>5215.5555555555557</v>
      </c>
    </row>
    <row r="28" spans="1:53" ht="14.25" customHeight="1" thickBot="1" x14ac:dyDescent="0.25">
      <c r="A28" s="142"/>
      <c r="B28" s="34" t="s">
        <v>29</v>
      </c>
      <c r="C28" s="60">
        <v>4</v>
      </c>
      <c r="D28" s="60" t="s">
        <v>28</v>
      </c>
      <c r="E28" s="60">
        <v>2</v>
      </c>
      <c r="F28" s="36" t="s">
        <v>30</v>
      </c>
      <c r="G28" s="34" t="s">
        <v>29</v>
      </c>
      <c r="H28" s="60"/>
      <c r="I28" s="60" t="s">
        <v>28</v>
      </c>
      <c r="J28" s="60"/>
      <c r="K28" s="36" t="s">
        <v>30</v>
      </c>
      <c r="L28" s="34" t="s">
        <v>29</v>
      </c>
      <c r="M28" s="60"/>
      <c r="N28" s="60" t="s">
        <v>28</v>
      </c>
      <c r="O28" s="60"/>
      <c r="P28" s="36" t="s">
        <v>30</v>
      </c>
      <c r="Q28" s="34" t="s">
        <v>29</v>
      </c>
      <c r="R28" s="60">
        <v>4</v>
      </c>
      <c r="S28" s="60" t="s">
        <v>28</v>
      </c>
      <c r="T28" s="60">
        <v>2</v>
      </c>
      <c r="U28" s="36" t="s">
        <v>30</v>
      </c>
      <c r="V28" s="34" t="s">
        <v>29</v>
      </c>
      <c r="W28" s="60"/>
      <c r="X28" s="60" t="s">
        <v>28</v>
      </c>
      <c r="Y28" s="60"/>
      <c r="Z28" s="36" t="s">
        <v>30</v>
      </c>
      <c r="AA28" s="34" t="s">
        <v>29</v>
      </c>
      <c r="AB28" s="60">
        <v>2</v>
      </c>
      <c r="AC28" s="60" t="s">
        <v>28</v>
      </c>
      <c r="AD28" s="60">
        <v>4</v>
      </c>
      <c r="AE28" s="36" t="s">
        <v>30</v>
      </c>
      <c r="AF28" s="34" t="s">
        <v>29</v>
      </c>
      <c r="AG28" s="60"/>
      <c r="AH28" s="60" t="s">
        <v>28</v>
      </c>
      <c r="AI28" s="60"/>
      <c r="AJ28" s="36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1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  <vt:lpstr>①部!Print_Area</vt:lpstr>
      <vt:lpstr>'2部'!Print_Area</vt:lpstr>
      <vt:lpstr>'3部'!Print_Area</vt:lpstr>
      <vt:lpstr>'4部'!Print_Area</vt:lpstr>
      <vt:lpstr>'5部'!Print_Area</vt:lpstr>
      <vt:lpstr>'6部'!Print_Area</vt:lpstr>
      <vt:lpstr>'7部'!Print_Area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2024-04-30T13:45:01Z</cp:lastPrinted>
  <dcterms:created xsi:type="dcterms:W3CDTF">1998-03-30T00:42:14Z</dcterms:created>
  <dcterms:modified xsi:type="dcterms:W3CDTF">2024-10-30T08:33:52Z</dcterms:modified>
</cp:coreProperties>
</file>